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820" windowHeight="10800" activeTab="0"/>
  </bookViews>
  <sheets>
    <sheet name="Front" sheetId="1" r:id="rId1"/>
    <sheet name="Calcs" sheetId="2" r:id="rId2"/>
  </sheets>
  <definedNames>
    <definedName name="_xlnm.Print_Area" localSheetId="1">'Calcs'!$A$1:$H$33</definedName>
    <definedName name="_xlnm.Print_Area" localSheetId="0">'Front'!$A$1:$J$47</definedName>
  </definedNames>
  <calcPr fullCalcOnLoad="1"/>
</workbook>
</file>

<file path=xl/comments1.xml><?xml version="1.0" encoding="utf-8"?>
<comments xmlns="http://schemas.openxmlformats.org/spreadsheetml/2006/main">
  <authors>
    <author>Gary Gotting</author>
    <author>mkitlinski</author>
  </authors>
  <commentList>
    <comment ref="C25" authorId="0">
      <text>
        <r>
          <rPr>
            <b/>
            <sz val="9"/>
            <rFont val="Tahoma"/>
            <family val="2"/>
          </rPr>
          <t xml:space="preserve">High Country Tek, Inc
</t>
        </r>
        <r>
          <rPr>
            <sz val="9"/>
            <rFont val="Tahoma"/>
            <family val="2"/>
          </rPr>
          <t xml:space="preserve">Based on:
High Efficeiny Alternator
Electric Fans
Wirring Harness
Structual Shroud
Intergration controller
</t>
        </r>
      </text>
    </comment>
    <comment ref="C20" authorId="0">
      <text>
        <r>
          <rPr>
            <b/>
            <sz val="9"/>
            <rFont val="Tahoma"/>
            <family val="2"/>
          </rPr>
          <t>High Country Tek, Inc:</t>
        </r>
        <r>
          <rPr>
            <sz val="9"/>
            <rFont val="Tahoma"/>
            <family val="2"/>
          </rPr>
          <t xml:space="preserve">
Given by max goverened speed of engine driving direct coupled fan, taken from Fan Data Sheet.</t>
        </r>
      </text>
    </comment>
    <comment ref="C21" authorId="0">
      <text>
        <r>
          <rPr>
            <b/>
            <sz val="9"/>
            <rFont val="Tahoma"/>
            <family val="2"/>
          </rPr>
          <t>High Country Tek, Inc:</t>
        </r>
        <r>
          <rPr>
            <sz val="9"/>
            <rFont val="Tahoma"/>
            <family val="2"/>
          </rPr>
          <t xml:space="preserve">
Based on proposed fan package</t>
        </r>
      </text>
    </comment>
    <comment ref="C23" authorId="0">
      <text>
        <r>
          <rPr>
            <b/>
            <sz val="9"/>
            <rFont val="Tahoma"/>
            <family val="2"/>
          </rPr>
          <t xml:space="preserve">High Country Tek, Inc:
</t>
        </r>
        <r>
          <rPr>
            <b/>
            <sz val="11"/>
            <rFont val="Tahoma"/>
            <family val="2"/>
          </rPr>
          <t>HOTEL Load</t>
        </r>
        <r>
          <rPr>
            <b/>
            <sz val="9"/>
            <rFont val="Tahoma"/>
            <family val="2"/>
          </rPr>
          <t xml:space="preserve">
i.e. </t>
        </r>
        <r>
          <rPr>
            <sz val="10"/>
            <rFont val="Tahoma"/>
            <family val="2"/>
          </rPr>
          <t xml:space="preserve">All other electrical loads in the application, HVAC, lights, pumps, etc.  
Takes into account increased alternator efficency from E-fan systems effect on exsisting loads. </t>
        </r>
      </text>
    </comment>
    <comment ref="B40" authorId="0">
      <text>
        <r>
          <rPr>
            <b/>
            <sz val="9"/>
            <rFont val="Tahoma"/>
            <family val="2"/>
          </rPr>
          <t>High Country Tek, Inc:
Payback period from:
Cost of fan system/(savings per work year/
Hours worked per year )/ hours worked per day</t>
        </r>
      </text>
    </comment>
    <comment ref="C22" authorId="1">
      <text>
        <r>
          <rPr>
            <b/>
            <sz val="10"/>
            <rFont val="Tahoma"/>
            <family val="2"/>
          </rPr>
          <t xml:space="preserve">High Country Tek, Inc:
</t>
        </r>
        <r>
          <rPr>
            <sz val="10"/>
            <rFont val="Tahoma"/>
            <family val="2"/>
          </rPr>
          <t xml:space="preserve">Based on proposed fan package estimated opperating point </t>
        </r>
      </text>
    </comment>
  </commentList>
</comments>
</file>

<file path=xl/sharedStrings.xml><?xml version="1.0" encoding="utf-8"?>
<sst xmlns="http://schemas.openxmlformats.org/spreadsheetml/2006/main" count="119" uniqueCount="81">
  <si>
    <t>Hours worked per year</t>
  </si>
  <si>
    <t>Fleet size</t>
  </si>
  <si>
    <t>Total fleet savings per year</t>
  </si>
  <si>
    <t>Approximate system cost</t>
  </si>
  <si>
    <t>Horse power savings</t>
  </si>
  <si>
    <t>Fixed</t>
  </si>
  <si>
    <t>Var</t>
  </si>
  <si>
    <t>Approximate Payback period</t>
  </si>
  <si>
    <t>Working Days</t>
  </si>
  <si>
    <t>Hours worked per day</t>
  </si>
  <si>
    <t>Days worked per year</t>
  </si>
  <si>
    <t>BTU</t>
  </si>
  <si>
    <t>Hour</t>
  </si>
  <si>
    <t>Day</t>
  </si>
  <si>
    <t>Savings/ work year</t>
  </si>
  <si>
    <t xml:space="preserve">BTU / Gallon of Diesel = </t>
  </si>
  <si>
    <t xml:space="preserve">1 HP/Hr = </t>
  </si>
  <si>
    <t xml:space="preserve">Engine efficiency = </t>
  </si>
  <si>
    <t xml:space="preserve">Fuel Cost/gallon = </t>
  </si>
  <si>
    <t>HP</t>
  </si>
  <si>
    <t>Unit</t>
  </si>
  <si>
    <t>Type</t>
  </si>
  <si>
    <t>Value</t>
  </si>
  <si>
    <t>Description</t>
  </si>
  <si>
    <t>$</t>
  </si>
  <si>
    <t>Days</t>
  </si>
  <si>
    <t>Gall</t>
  </si>
  <si>
    <t>User entered value</t>
  </si>
  <si>
    <t>Calculated or fixed value</t>
  </si>
  <si>
    <t>Gall/Hr</t>
  </si>
  <si>
    <t>Hours</t>
  </si>
  <si>
    <t>Enter base calculator data below.</t>
  </si>
  <si>
    <t>Engine efficiency</t>
  </si>
  <si>
    <t>Fuel cost per gallon</t>
  </si>
  <si>
    <t>Constants</t>
  </si>
  <si>
    <t>BTU/Gallon of diesel - 140,000</t>
  </si>
  <si>
    <t>1 HP/Hour = 2545 BTU</t>
  </si>
  <si>
    <t>Number</t>
  </si>
  <si>
    <t>Dollar</t>
  </si>
  <si>
    <t>Est. fleet savings per year</t>
  </si>
  <si>
    <t>Dollars</t>
  </si>
  <si>
    <t>L/Hr</t>
  </si>
  <si>
    <r>
      <t>Estimated Fuel Savings/hour for revised HP -  Galls (</t>
    </r>
    <r>
      <rPr>
        <b/>
        <sz val="14"/>
        <color indexed="10"/>
        <rFont val="Calibri"/>
        <family val="2"/>
      </rPr>
      <t>US</t>
    </r>
    <r>
      <rPr>
        <b/>
        <sz val="14"/>
        <color indexed="8"/>
        <rFont val="Calibri"/>
        <family val="2"/>
      </rPr>
      <t>)</t>
    </r>
  </si>
  <si>
    <r>
      <t>Estimated Fuel Savings/hour for revised HP -  Galls (</t>
    </r>
    <r>
      <rPr>
        <b/>
        <sz val="14"/>
        <color indexed="10"/>
        <rFont val="Calibri"/>
        <family val="2"/>
      </rPr>
      <t>UK</t>
    </r>
    <r>
      <rPr>
        <b/>
        <sz val="14"/>
        <color indexed="8"/>
        <rFont val="Calibri"/>
        <family val="2"/>
      </rPr>
      <t>)</t>
    </r>
  </si>
  <si>
    <t xml:space="preserve">Estimated Fuel Savings/hour for revised HP - Liters </t>
  </si>
  <si>
    <t>US</t>
  </si>
  <si>
    <t>UK</t>
  </si>
  <si>
    <t>Gall/Hr (US)</t>
  </si>
  <si>
    <t>Gall/Hr (UK)</t>
  </si>
  <si>
    <t xml:space="preserve">L/Hr </t>
  </si>
  <si>
    <t>1 US gall = 3.78541178 Litres</t>
  </si>
  <si>
    <t>1 UK gall = 4.54609 Litres</t>
  </si>
  <si>
    <t>1 UK gall = 1.20094 US gall</t>
  </si>
  <si>
    <r>
      <t>Estimated Gallons (</t>
    </r>
    <r>
      <rPr>
        <b/>
        <sz val="14"/>
        <color indexed="10"/>
        <rFont val="Calibri"/>
        <family val="2"/>
      </rPr>
      <t>US</t>
    </r>
    <r>
      <rPr>
        <b/>
        <sz val="14"/>
        <color indexed="8"/>
        <rFont val="Calibri"/>
        <family val="2"/>
      </rPr>
      <t>) of fuel SAVED per 10HP/Hour</t>
    </r>
  </si>
  <si>
    <r>
      <t>Estimated Gallons (</t>
    </r>
    <r>
      <rPr>
        <b/>
        <sz val="14"/>
        <color indexed="10"/>
        <rFont val="Calibri"/>
        <family val="2"/>
      </rPr>
      <t>UK</t>
    </r>
    <r>
      <rPr>
        <b/>
        <sz val="14"/>
        <color indexed="8"/>
        <rFont val="Calibri"/>
        <family val="2"/>
      </rPr>
      <t>) of fuel SAVED per 10HP/Hour</t>
    </r>
  </si>
  <si>
    <t>~Percentage</t>
  </si>
  <si>
    <t>Gary Gotting - V.P. Sales &amp; Marketing - High Country Tek, Inc</t>
  </si>
  <si>
    <t>Number of E Fans</t>
  </si>
  <si>
    <t>Revised drive Peak HP</t>
  </si>
  <si>
    <t>AlternatorEff</t>
  </si>
  <si>
    <t>%</t>
  </si>
  <si>
    <t>Amps</t>
  </si>
  <si>
    <t>Fan Amperage (27 VDC)</t>
  </si>
  <si>
    <t>Hotel Load</t>
  </si>
  <si>
    <t>Original drive Peak HP</t>
  </si>
  <si>
    <t>Qty</t>
  </si>
  <si>
    <t>Alternator efficiency</t>
  </si>
  <si>
    <t>Percentage</t>
  </si>
  <si>
    <t>Quoted cost of e-fan drive system</t>
  </si>
  <si>
    <r>
      <t xml:space="preserve">e-Fan Horse Power savings over </t>
    </r>
    <r>
      <rPr>
        <b/>
        <i/>
        <sz val="16"/>
        <color indexed="8"/>
        <rFont val="Calibri"/>
        <family val="2"/>
      </rPr>
      <t>Original</t>
    </r>
  </si>
  <si>
    <t>Est. Savings per work year per system</t>
  </si>
  <si>
    <t>Est. Payback period for system investment</t>
  </si>
  <si>
    <t>Fan Drive system savings based on installing electric Low Voltage fans over direct coupled fan</t>
  </si>
  <si>
    <t xml:space="preserve">                                </t>
  </si>
  <si>
    <t xml:space="preserve">NEW - e-Fan Horse Power </t>
  </si>
  <si>
    <t>Original fan Horse Power</t>
  </si>
  <si>
    <t>Est. fuel savings/hour with e-fan solution</t>
  </si>
  <si>
    <t>Number of e-Fans in array</t>
  </si>
  <si>
    <t>e-fan Current Draw ( @ 27 Volts )</t>
  </si>
  <si>
    <t>Electrical Demand excl. e-Fan array</t>
  </si>
  <si>
    <r>
      <rPr>
        <b/>
        <i/>
        <sz val="16"/>
        <color indexed="8"/>
        <rFont val="Calibri"/>
        <family val="2"/>
      </rPr>
      <t xml:space="preserve">Original - </t>
    </r>
    <r>
      <rPr>
        <b/>
        <sz val="16"/>
        <color indexed="8"/>
        <rFont val="Calibri"/>
        <family val="2"/>
      </rPr>
      <t xml:space="preserve">Fan System Horse Power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</si>
</sst>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6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6"/>
      <color indexed="9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6"/>
      <color indexed="8"/>
      <name val="Calibri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11"/>
      <name val="Calibri"/>
      <family val="2"/>
    </font>
    <font>
      <b/>
      <sz val="16"/>
      <color indexed="11"/>
      <name val="Calibri"/>
      <family val="2"/>
    </font>
    <font>
      <b/>
      <sz val="9"/>
      <color indexed="55"/>
      <name val="Arial"/>
      <family val="0"/>
    </font>
    <font>
      <b/>
      <sz val="12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b/>
      <sz val="12"/>
      <color indexed="13"/>
      <name val="Arial"/>
      <family val="0"/>
    </font>
    <font>
      <b/>
      <sz val="20"/>
      <color indexed="13"/>
      <name val="Arial"/>
      <family val="0"/>
    </font>
    <font>
      <b/>
      <sz val="11"/>
      <color indexed="13"/>
      <name val="Calibri"/>
      <family val="0"/>
    </font>
    <font>
      <sz val="11"/>
      <color indexed="13"/>
      <name val="Calibri"/>
      <family val="0"/>
    </font>
    <font>
      <sz val="8"/>
      <color indexed="26"/>
      <name val="Calibri"/>
      <family val="0"/>
    </font>
    <font>
      <b/>
      <sz val="28"/>
      <color indexed="60"/>
      <name val="Calibri"/>
      <family val="0"/>
    </font>
    <font>
      <b/>
      <sz val="28"/>
      <color indexed="8"/>
      <name val="Calibri"/>
      <family val="0"/>
    </font>
    <font>
      <b/>
      <sz val="24"/>
      <color indexed="8"/>
      <name val="Calibri"/>
      <family val="0"/>
    </font>
    <font>
      <b/>
      <sz val="18"/>
      <color indexed="8"/>
      <name val="Calibri"/>
      <family val="0"/>
    </font>
    <font>
      <b/>
      <sz val="24"/>
      <color indexed="12"/>
      <name val="Calibri"/>
      <family val="0"/>
    </font>
    <font>
      <b/>
      <sz val="11"/>
      <color indexed="12"/>
      <name val="Calibri"/>
      <family val="0"/>
    </font>
    <font>
      <b/>
      <sz val="32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rgb="FF00CC00"/>
      <name val="Calibri"/>
      <family val="2"/>
    </font>
    <font>
      <b/>
      <sz val="18"/>
      <color rgb="FF00CC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10" fontId="4" fillId="34" borderId="13" xfId="0" applyNumberFormat="1" applyFont="1" applyFill="1" applyBorder="1" applyAlignment="1">
      <alignment horizontal="center" vertical="center"/>
    </xf>
    <xf numFmtId="164" fontId="4" fillId="34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2" fontId="4" fillId="36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2" fontId="6" fillId="34" borderId="16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4" fontId="4" fillId="35" borderId="13" xfId="0" applyNumberFormat="1" applyFont="1" applyFill="1" applyBorder="1" applyAlignment="1">
      <alignment horizontal="center" vertical="center"/>
    </xf>
    <xf numFmtId="165" fontId="4" fillId="35" borderId="13" xfId="0" applyNumberFormat="1" applyFont="1" applyFill="1" applyBorder="1" applyAlignment="1">
      <alignment horizontal="center" vertical="center"/>
    </xf>
    <xf numFmtId="165" fontId="4" fillId="34" borderId="13" xfId="0" applyNumberFormat="1" applyFont="1" applyFill="1" applyBorder="1" applyAlignment="1">
      <alignment horizontal="center" vertical="center"/>
    </xf>
    <xf numFmtId="3" fontId="4" fillId="35" borderId="16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37" borderId="0" xfId="0" applyFill="1" applyAlignment="1">
      <alignment/>
    </xf>
    <xf numFmtId="0" fontId="4" fillId="37" borderId="11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164" fontId="4" fillId="37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38" borderId="21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39" borderId="0" xfId="0" applyFill="1" applyAlignment="1">
      <alignment/>
    </xf>
    <xf numFmtId="0" fontId="8" fillId="39" borderId="0" xfId="0" applyFont="1" applyFill="1" applyBorder="1" applyAlignment="1" applyProtection="1">
      <alignment/>
      <protection hidden="1"/>
    </xf>
    <xf numFmtId="0" fontId="4" fillId="39" borderId="0" xfId="0" applyFont="1" applyFill="1" applyAlignment="1">
      <alignment/>
    </xf>
    <xf numFmtId="0" fontId="0" fillId="39" borderId="0" xfId="0" applyFill="1" applyBorder="1" applyAlignment="1">
      <alignment/>
    </xf>
    <xf numFmtId="0" fontId="7" fillId="39" borderId="0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vertical="center"/>
    </xf>
    <xf numFmtId="0" fontId="4" fillId="39" borderId="0" xfId="0" applyFont="1" applyFill="1" applyBorder="1" applyAlignment="1">
      <alignment horizontal="center" vertical="center"/>
    </xf>
    <xf numFmtId="10" fontId="4" fillId="39" borderId="0" xfId="0" applyNumberFormat="1" applyFont="1" applyFill="1" applyBorder="1" applyAlignment="1">
      <alignment horizontal="center" vertical="center"/>
    </xf>
    <xf numFmtId="164" fontId="4" fillId="39" borderId="0" xfId="0" applyNumberFormat="1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vertical="center" wrapText="1"/>
    </xf>
    <xf numFmtId="2" fontId="4" fillId="39" borderId="0" xfId="0" applyNumberFormat="1" applyFont="1" applyFill="1" applyBorder="1" applyAlignment="1">
      <alignment horizontal="center" vertical="center"/>
    </xf>
    <xf numFmtId="1" fontId="3" fillId="39" borderId="0" xfId="0" applyNumberFormat="1" applyFont="1" applyFill="1" applyBorder="1" applyAlignment="1">
      <alignment horizontal="center" vertical="center"/>
    </xf>
    <xf numFmtId="2" fontId="6" fillId="39" borderId="0" xfId="0" applyNumberFormat="1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vertical="center"/>
    </xf>
    <xf numFmtId="166" fontId="5" fillId="39" borderId="0" xfId="0" applyNumberFormat="1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4" fontId="4" fillId="39" borderId="0" xfId="0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8" xfId="0" applyFill="1" applyBorder="1" applyAlignment="1">
      <alignment horizontal="center"/>
    </xf>
    <xf numFmtId="0" fontId="0" fillId="37" borderId="16" xfId="0" applyFill="1" applyBorder="1" applyAlignment="1">
      <alignment/>
    </xf>
    <xf numFmtId="0" fontId="0" fillId="37" borderId="20" xfId="0" applyFill="1" applyBorder="1" applyAlignment="1">
      <alignment horizontal="center"/>
    </xf>
    <xf numFmtId="0" fontId="0" fillId="37" borderId="0" xfId="0" applyFill="1" applyBorder="1" applyAlignment="1">
      <alignment horizontal="center" vertical="center"/>
    </xf>
    <xf numFmtId="0" fontId="9" fillId="33" borderId="13" xfId="0" applyFont="1" applyFill="1" applyBorder="1" applyAlignment="1" applyProtection="1">
      <alignment horizontal="center"/>
      <protection locked="0"/>
    </xf>
    <xf numFmtId="9" fontId="9" fillId="33" borderId="13" xfId="0" applyNumberFormat="1" applyFont="1" applyFill="1" applyBorder="1" applyAlignment="1" applyProtection="1">
      <alignment horizontal="center"/>
      <protection locked="0"/>
    </xf>
    <xf numFmtId="164" fontId="9" fillId="33" borderId="13" xfId="0" applyNumberFormat="1" applyFont="1" applyFill="1" applyBorder="1" applyAlignment="1" applyProtection="1">
      <alignment horizontal="center"/>
      <protection locked="0"/>
    </xf>
    <xf numFmtId="165" fontId="9" fillId="33" borderId="1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40" borderId="0" xfId="0" applyFill="1" applyBorder="1" applyAlignment="1">
      <alignment/>
    </xf>
    <xf numFmtId="1" fontId="0" fillId="40" borderId="0" xfId="0" applyNumberFormat="1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20" xfId="0" applyFill="1" applyBorder="1" applyAlignment="1">
      <alignment/>
    </xf>
    <xf numFmtId="2" fontId="4" fillId="36" borderId="11" xfId="0" applyNumberFormat="1" applyFont="1" applyFill="1" applyBorder="1" applyAlignment="1">
      <alignment horizontal="center" vertical="center"/>
    </xf>
    <xf numFmtId="4" fontId="0" fillId="37" borderId="0" xfId="0" applyNumberFormat="1" applyFill="1" applyAlignment="1">
      <alignment/>
    </xf>
    <xf numFmtId="0" fontId="7" fillId="41" borderId="22" xfId="0" applyFont="1" applyFill="1" applyBorder="1" applyAlignment="1">
      <alignment horizontal="center" vertical="center"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7" xfId="0" applyFill="1" applyBorder="1" applyAlignment="1">
      <alignment/>
    </xf>
    <xf numFmtId="0" fontId="10" fillId="36" borderId="18" xfId="0" applyFont="1" applyFill="1" applyBorder="1" applyAlignment="1">
      <alignment horizontal="center"/>
    </xf>
    <xf numFmtId="0" fontId="10" fillId="36" borderId="20" xfId="0" applyFont="1" applyFill="1" applyBorder="1" applyAlignment="1">
      <alignment horizontal="center"/>
    </xf>
    <xf numFmtId="0" fontId="0" fillId="40" borderId="27" xfId="0" applyFill="1" applyBorder="1" applyAlignment="1">
      <alignment/>
    </xf>
    <xf numFmtId="0" fontId="0" fillId="40" borderId="23" xfId="0" applyFill="1" applyBorder="1" applyAlignment="1">
      <alignment/>
    </xf>
    <xf numFmtId="0" fontId="0" fillId="40" borderId="28" xfId="0" applyFill="1" applyBorder="1" applyAlignment="1">
      <alignment/>
    </xf>
    <xf numFmtId="0" fontId="0" fillId="40" borderId="29" xfId="0" applyFill="1" applyBorder="1" applyAlignment="1">
      <alignment/>
    </xf>
    <xf numFmtId="0" fontId="0" fillId="40" borderId="30" xfId="0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0" fontId="4" fillId="37" borderId="32" xfId="0" applyFont="1" applyFill="1" applyBorder="1" applyAlignment="1">
      <alignment horizontal="center" vertical="center"/>
    </xf>
    <xf numFmtId="0" fontId="4" fillId="37" borderId="33" xfId="0" applyFont="1" applyFill="1" applyBorder="1" applyAlignment="1">
      <alignment horizontal="center" vertical="center"/>
    </xf>
    <xf numFmtId="1" fontId="3" fillId="34" borderId="32" xfId="0" applyNumberFormat="1" applyFont="1" applyFill="1" applyBorder="1" applyAlignment="1">
      <alignment horizontal="center" vertical="center"/>
    </xf>
    <xf numFmtId="1" fontId="6" fillId="34" borderId="32" xfId="0" applyNumberFormat="1" applyFont="1" applyFill="1" applyBorder="1" applyAlignment="1">
      <alignment horizontal="center" vertical="center"/>
    </xf>
    <xf numFmtId="0" fontId="0" fillId="37" borderId="33" xfId="0" applyFill="1" applyBorder="1" applyAlignment="1">
      <alignment horizontal="center"/>
    </xf>
    <xf numFmtId="9" fontId="9" fillId="33" borderId="34" xfId="0" applyNumberFormat="1" applyFont="1" applyFill="1" applyBorder="1" applyAlignment="1" applyProtection="1">
      <alignment horizontal="center"/>
      <protection locked="0"/>
    </xf>
    <xf numFmtId="2" fontId="5" fillId="36" borderId="21" xfId="0" applyNumberFormat="1" applyFont="1" applyFill="1" applyBorder="1" applyAlignment="1">
      <alignment horizontal="center" vertical="center"/>
    </xf>
    <xf numFmtId="1" fontId="3" fillId="19" borderId="19" xfId="0" applyNumberFormat="1" applyFont="1" applyFill="1" applyBorder="1" applyAlignment="1">
      <alignment horizontal="center" vertical="center"/>
    </xf>
    <xf numFmtId="9" fontId="3" fillId="19" borderId="32" xfId="0" applyNumberFormat="1" applyFont="1" applyFill="1" applyBorder="1" applyAlignment="1">
      <alignment horizontal="center" vertical="center"/>
    </xf>
    <xf numFmtId="2" fontId="5" fillId="35" borderId="16" xfId="0" applyNumberFormat="1" applyFont="1" applyFill="1" applyBorder="1" applyAlignment="1">
      <alignment horizontal="center" vertical="center"/>
    </xf>
    <xf numFmtId="0" fontId="69" fillId="37" borderId="12" xfId="0" applyFont="1" applyFill="1" applyBorder="1" applyAlignment="1">
      <alignment/>
    </xf>
    <xf numFmtId="0" fontId="9" fillId="42" borderId="35" xfId="0" applyFont="1" applyFill="1" applyBorder="1" applyAlignment="1">
      <alignment horizontal="center" vertical="center"/>
    </xf>
    <xf numFmtId="0" fontId="9" fillId="42" borderId="36" xfId="0" applyFont="1" applyFill="1" applyBorder="1" applyAlignment="1">
      <alignment horizontal="center" vertical="center"/>
    </xf>
    <xf numFmtId="0" fontId="9" fillId="42" borderId="37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42" borderId="14" xfId="0" applyFont="1" applyFill="1" applyBorder="1" applyAlignment="1">
      <alignment horizontal="center" vertical="center"/>
    </xf>
    <xf numFmtId="0" fontId="2" fillId="42" borderId="19" xfId="0" applyFont="1" applyFill="1" applyBorder="1" applyAlignment="1">
      <alignment horizontal="center" vertical="center"/>
    </xf>
    <xf numFmtId="0" fontId="2" fillId="42" borderId="38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left"/>
    </xf>
    <xf numFmtId="0" fontId="2" fillId="37" borderId="13" xfId="0" applyFont="1" applyFill="1" applyBorder="1" applyAlignment="1">
      <alignment horizontal="left"/>
    </xf>
    <xf numFmtId="0" fontId="2" fillId="37" borderId="18" xfId="0" applyFont="1" applyFill="1" applyBorder="1" applyAlignment="1">
      <alignment horizontal="left"/>
    </xf>
    <xf numFmtId="0" fontId="0" fillId="37" borderId="12" xfId="0" applyFill="1" applyBorder="1" applyAlignment="1">
      <alignment horizontal="left"/>
    </xf>
    <xf numFmtId="0" fontId="0" fillId="37" borderId="13" xfId="0" applyFill="1" applyBorder="1" applyAlignment="1">
      <alignment horizontal="left"/>
    </xf>
    <xf numFmtId="0" fontId="0" fillId="37" borderId="18" xfId="0" applyFill="1" applyBorder="1" applyAlignment="1">
      <alignment horizontal="left"/>
    </xf>
    <xf numFmtId="0" fontId="0" fillId="37" borderId="39" xfId="0" applyFill="1" applyBorder="1" applyAlignment="1">
      <alignment horizontal="left"/>
    </xf>
    <xf numFmtId="0" fontId="0" fillId="37" borderId="40" xfId="0" applyFill="1" applyBorder="1" applyAlignment="1">
      <alignment horizontal="left"/>
    </xf>
    <xf numFmtId="0" fontId="8" fillId="37" borderId="0" xfId="0" applyFont="1" applyFill="1" applyBorder="1" applyAlignment="1" applyProtection="1">
      <alignment horizontal="center"/>
      <protection hidden="1"/>
    </xf>
    <xf numFmtId="0" fontId="8" fillId="37" borderId="23" xfId="0" applyFont="1" applyFill="1" applyBorder="1" applyAlignment="1" applyProtection="1">
      <alignment horizontal="center"/>
      <protection hidden="1"/>
    </xf>
    <xf numFmtId="0" fontId="7" fillId="39" borderId="0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left" vertical="center"/>
    </xf>
    <xf numFmtId="0" fontId="2" fillId="38" borderId="21" xfId="0" applyFont="1" applyFill="1" applyBorder="1" applyAlignment="1">
      <alignment horizontal="left" vertical="center"/>
    </xf>
    <xf numFmtId="2" fontId="11" fillId="36" borderId="13" xfId="0" applyNumberFormat="1" applyFont="1" applyFill="1" applyBorder="1" applyAlignment="1">
      <alignment horizontal="center"/>
    </xf>
    <xf numFmtId="0" fontId="7" fillId="36" borderId="12" xfId="0" applyFont="1" applyFill="1" applyBorder="1" applyAlignment="1">
      <alignment horizontal="left"/>
    </xf>
    <xf numFmtId="0" fontId="7" fillId="36" borderId="13" xfId="0" applyFont="1" applyFill="1" applyBorder="1" applyAlignment="1">
      <alignment horizontal="left"/>
    </xf>
    <xf numFmtId="0" fontId="7" fillId="36" borderId="15" xfId="0" applyFont="1" applyFill="1" applyBorder="1" applyAlignment="1">
      <alignment horizontal="left"/>
    </xf>
    <xf numFmtId="0" fontId="7" fillId="36" borderId="16" xfId="0" applyFont="1" applyFill="1" applyBorder="1" applyAlignment="1">
      <alignment horizontal="left"/>
    </xf>
    <xf numFmtId="0" fontId="7" fillId="41" borderId="21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left" vertical="center"/>
    </xf>
    <xf numFmtId="0" fontId="7" fillId="36" borderId="42" xfId="0" applyFont="1" applyFill="1" applyBorder="1" applyAlignment="1">
      <alignment horizontal="left" vertical="center"/>
    </xf>
    <xf numFmtId="0" fontId="7" fillId="36" borderId="43" xfId="0" applyFont="1" applyFill="1" applyBorder="1" applyAlignment="1">
      <alignment horizontal="left" vertical="center"/>
    </xf>
    <xf numFmtId="0" fontId="7" fillId="36" borderId="27" xfId="0" applyFont="1" applyFill="1" applyBorder="1" applyAlignment="1">
      <alignment horizontal="left" vertical="center"/>
    </xf>
    <xf numFmtId="0" fontId="7" fillId="36" borderId="0" xfId="0" applyFont="1" applyFill="1" applyBorder="1" applyAlignment="1">
      <alignment horizontal="left" vertical="center"/>
    </xf>
    <xf numFmtId="0" fontId="7" fillId="36" borderId="44" xfId="0" applyFont="1" applyFill="1" applyBorder="1" applyAlignment="1">
      <alignment horizontal="left" vertical="center"/>
    </xf>
    <xf numFmtId="0" fontId="7" fillId="36" borderId="45" xfId="0" applyFont="1" applyFill="1" applyBorder="1" applyAlignment="1">
      <alignment horizontal="left" vertical="center"/>
    </xf>
    <xf numFmtId="0" fontId="7" fillId="36" borderId="46" xfId="0" applyFont="1" applyFill="1" applyBorder="1" applyAlignment="1">
      <alignment horizontal="left" vertical="center"/>
    </xf>
    <xf numFmtId="0" fontId="7" fillId="36" borderId="47" xfId="0" applyFont="1" applyFill="1" applyBorder="1" applyAlignment="1">
      <alignment horizontal="left" vertical="center"/>
    </xf>
    <xf numFmtId="2" fontId="70" fillId="36" borderId="13" xfId="0" applyNumberFormat="1" applyFont="1" applyFill="1" applyBorder="1" applyAlignment="1">
      <alignment horizontal="center"/>
    </xf>
    <xf numFmtId="2" fontId="11" fillId="36" borderId="48" xfId="0" applyNumberFormat="1" applyFont="1" applyFill="1" applyBorder="1" applyAlignment="1">
      <alignment horizontal="center"/>
    </xf>
    <xf numFmtId="2" fontId="11" fillId="36" borderId="49" xfId="0" applyNumberFormat="1" applyFont="1" applyFill="1" applyBorder="1" applyAlignment="1">
      <alignment horizontal="center"/>
    </xf>
    <xf numFmtId="2" fontId="11" fillId="36" borderId="40" xfId="0" applyNumberFormat="1" applyFont="1" applyFill="1" applyBorder="1" applyAlignment="1">
      <alignment horizontal="center"/>
    </xf>
    <xf numFmtId="165" fontId="71" fillId="36" borderId="13" xfId="0" applyNumberFormat="1" applyFont="1" applyFill="1" applyBorder="1" applyAlignment="1">
      <alignment horizontal="center"/>
    </xf>
    <xf numFmtId="165" fontId="70" fillId="36" borderId="13" xfId="0" applyNumberFormat="1" applyFont="1" applyFill="1" applyBorder="1" applyAlignment="1">
      <alignment horizontal="center"/>
    </xf>
    <xf numFmtId="1" fontId="71" fillId="36" borderId="16" xfId="0" applyNumberFormat="1" applyFont="1" applyFill="1" applyBorder="1" applyAlignment="1">
      <alignment horizontal="center"/>
    </xf>
    <xf numFmtId="0" fontId="7" fillId="41" borderId="17" xfId="0" applyFont="1" applyFill="1" applyBorder="1" applyAlignment="1">
      <alignment horizontal="center" vertical="center"/>
    </xf>
    <xf numFmtId="0" fontId="7" fillId="41" borderId="21" xfId="0" applyFont="1" applyFill="1" applyBorder="1" applyAlignment="1">
      <alignment horizontal="center" vertical="center"/>
    </xf>
    <xf numFmtId="0" fontId="14" fillId="37" borderId="50" xfId="0" applyFont="1" applyFill="1" applyBorder="1" applyAlignment="1">
      <alignment horizontal="center"/>
    </xf>
    <xf numFmtId="0" fontId="10" fillId="37" borderId="51" xfId="0" applyFont="1" applyFill="1" applyBorder="1" applyAlignment="1">
      <alignment horizontal="center"/>
    </xf>
    <xf numFmtId="0" fontId="10" fillId="37" borderId="52" xfId="0" applyFont="1" applyFill="1" applyBorder="1" applyAlignment="1">
      <alignment horizontal="center"/>
    </xf>
    <xf numFmtId="0" fontId="11" fillId="36" borderId="48" xfId="0" applyFont="1" applyFill="1" applyBorder="1" applyAlignment="1" applyProtection="1">
      <alignment horizontal="center"/>
      <protection/>
    </xf>
    <xf numFmtId="0" fontId="11" fillId="36" borderId="49" xfId="0" applyFont="1" applyFill="1" applyBorder="1" applyAlignment="1" applyProtection="1">
      <alignment horizontal="center"/>
      <protection/>
    </xf>
    <xf numFmtId="0" fontId="11" fillId="36" borderId="40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hctcontrols.com/" TargetMode="External" /><Relationship Id="rId3" Type="http://schemas.openxmlformats.org/officeDocument/2006/relationships/hyperlink" Target="http://www.hctcontrols.com/" TargetMode="External" /><Relationship Id="rId4" Type="http://schemas.openxmlformats.org/officeDocument/2006/relationships/hyperlink" Target="http://www.hctcontrols.com/" TargetMode="External" /><Relationship Id="rId5" Type="http://schemas.openxmlformats.org/officeDocument/2006/relationships/image" Target="../media/image2.png" /><Relationship Id="rId6" Type="http://schemas.openxmlformats.org/officeDocument/2006/relationships/hyperlink" Target="http://www.nfpa.com/" TargetMode="External" /><Relationship Id="rId7" Type="http://schemas.openxmlformats.org/officeDocument/2006/relationships/hyperlink" Target="http://www.nfpa.com/" TargetMode="External" /><Relationship Id="rId8" Type="http://schemas.openxmlformats.org/officeDocument/2006/relationships/hyperlink" Target="http://www.hctcontrols.com/distributors/index.htm" TargetMode="External" /><Relationship Id="rId9" Type="http://schemas.openxmlformats.org/officeDocument/2006/relationships/hyperlink" Target="http://www.hctcontrols.com/products/fan_control/index.htm" TargetMode="External" /><Relationship Id="rId10" Type="http://schemas.openxmlformats.org/officeDocument/2006/relationships/hyperlink" Target="http://www.hctcontrols.com/" TargetMode="External" /><Relationship Id="rId11" Type="http://schemas.openxmlformats.org/officeDocument/2006/relationships/hyperlink" Target="http://www.hctcontrols.com/" TargetMode="External" /><Relationship Id="rId12" Type="http://schemas.openxmlformats.org/officeDocument/2006/relationships/hyperlink" Target="http://www.hctcontrols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hctcontrols.com/" TargetMode="External" /><Relationship Id="rId3" Type="http://schemas.openxmlformats.org/officeDocument/2006/relationships/hyperlink" Target="http://www.hctcontrol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1504950</xdr:colOff>
      <xdr:row>1</xdr:row>
      <xdr:rowOff>76200</xdr:rowOff>
    </xdr:from>
    <xdr:to>
      <xdr:col>8</xdr:col>
      <xdr:colOff>1219200</xdr:colOff>
      <xdr:row>4</xdr:row>
      <xdr:rowOff>123825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2295525" y="200025"/>
          <a:ext cx="43243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9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This calculator is intended as a guidance tool only and users should validate results with real world operation of the appications Fan system.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data into the 'BLUE' cells to calculate the system savings.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57150</xdr:colOff>
      <xdr:row>1</xdr:row>
      <xdr:rowOff>57150</xdr:rowOff>
    </xdr:from>
    <xdr:to>
      <xdr:col>2</xdr:col>
      <xdr:colOff>895350</xdr:colOff>
      <xdr:row>8</xdr:row>
      <xdr:rowOff>142875</xdr:rowOff>
    </xdr:to>
    <xdr:pic>
      <xdr:nvPicPr>
        <xdr:cNvPr id="2" name="Picture 2" descr="HCT color logo-GG2-100%.bm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1447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40</xdr:row>
      <xdr:rowOff>76200</xdr:rowOff>
    </xdr:from>
    <xdr:to>
      <xdr:col>8</xdr:col>
      <xdr:colOff>1323975</xdr:colOff>
      <xdr:row>45</xdr:row>
      <xdr:rowOff>161925</xdr:rowOff>
    </xdr:to>
    <xdr:sp>
      <xdr:nvSpPr>
        <xdr:cNvPr id="3" name="TextBox 3">
          <a:hlinkClick r:id="rId4"/>
        </xdr:cNvPr>
        <xdr:cNvSpPr txBox="1">
          <a:spLocks noChangeArrowheads="1"/>
        </xdr:cNvSpPr>
      </xdr:nvSpPr>
      <xdr:spPr>
        <a:xfrm>
          <a:off x="238125" y="8867775"/>
          <a:ext cx="6486525" cy="11620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For more information, contact our customer service department at: </a:t>
          </a: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(</a:t>
          </a: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1) 530 265 3236
</a:t>
          </a: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Head office:- 208 Gold Flat Court, Nevada City,</a:t>
          </a: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CA, 95959.
</a:t>
          </a: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www.hctcontrols.com</a:t>
          </a:r>
        </a:p>
      </xdr:txBody>
    </xdr:sp>
    <xdr:clientData/>
  </xdr:twoCellAnchor>
  <xdr:twoCellAnchor editAs="oneCell">
    <xdr:from>
      <xdr:col>8</xdr:col>
      <xdr:colOff>676275</xdr:colOff>
      <xdr:row>42</xdr:row>
      <xdr:rowOff>57150</xdr:rowOff>
    </xdr:from>
    <xdr:to>
      <xdr:col>8</xdr:col>
      <xdr:colOff>1276350</xdr:colOff>
      <xdr:row>45</xdr:row>
      <xdr:rowOff>180975</xdr:rowOff>
    </xdr:to>
    <xdr:pic>
      <xdr:nvPicPr>
        <xdr:cNvPr id="4" name="Picture 4" descr="NFPA_RGB_MBRlogoLRG (2).bmp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76950" y="9324975"/>
          <a:ext cx="60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133350</xdr:rowOff>
    </xdr:from>
    <xdr:to>
      <xdr:col>8</xdr:col>
      <xdr:colOff>1238250</xdr:colOff>
      <xdr:row>24</xdr:row>
      <xdr:rowOff>180975</xdr:rowOff>
    </xdr:to>
    <xdr:sp>
      <xdr:nvSpPr>
        <xdr:cNvPr id="5" name="Rounded Rectangle 5"/>
        <xdr:cNvSpPr>
          <a:spLocks/>
        </xdr:cNvSpPr>
      </xdr:nvSpPr>
      <xdr:spPr>
        <a:xfrm>
          <a:off x="4210050" y="3800475"/>
          <a:ext cx="2428875" cy="10477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19</xdr:row>
      <xdr:rowOff>180975</xdr:rowOff>
    </xdr:from>
    <xdr:to>
      <xdr:col>8</xdr:col>
      <xdr:colOff>409575</xdr:colOff>
      <xdr:row>20</xdr:row>
      <xdr:rowOff>180975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029200" y="38481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Quick Links:</a:t>
          </a:r>
        </a:p>
      </xdr:txBody>
    </xdr:sp>
    <xdr:clientData/>
  </xdr:twoCellAnchor>
  <xdr:twoCellAnchor>
    <xdr:from>
      <xdr:col>6</xdr:col>
      <xdr:colOff>85725</xdr:colOff>
      <xdr:row>21</xdr:row>
      <xdr:rowOff>19050</xdr:rowOff>
    </xdr:from>
    <xdr:to>
      <xdr:col>7</xdr:col>
      <xdr:colOff>381000</xdr:colOff>
      <xdr:row>22</xdr:row>
      <xdr:rowOff>38100</xdr:rowOff>
    </xdr:to>
    <xdr:sp>
      <xdr:nvSpPr>
        <xdr:cNvPr id="7" name="TextBox 7">
          <a:hlinkClick r:id="rId8"/>
        </xdr:cNvPr>
        <xdr:cNvSpPr txBox="1">
          <a:spLocks noChangeArrowheads="1"/>
        </xdr:cNvSpPr>
      </xdr:nvSpPr>
      <xdr:spPr>
        <a:xfrm>
          <a:off x="4286250" y="4086225"/>
          <a:ext cx="1038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HCT Distributors</a:t>
          </a:r>
        </a:p>
      </xdr:txBody>
    </xdr:sp>
    <xdr:clientData/>
  </xdr:twoCellAnchor>
  <xdr:twoCellAnchor>
    <xdr:from>
      <xdr:col>8</xdr:col>
      <xdr:colOff>19050</xdr:colOff>
      <xdr:row>20</xdr:row>
      <xdr:rowOff>190500</xdr:rowOff>
    </xdr:from>
    <xdr:to>
      <xdr:col>8</xdr:col>
      <xdr:colOff>1143000</xdr:colOff>
      <xdr:row>22</xdr:row>
      <xdr:rowOff>57150</xdr:rowOff>
    </xdr:to>
    <xdr:sp>
      <xdr:nvSpPr>
        <xdr:cNvPr id="8" name="TextBox 8">
          <a:hlinkClick r:id="rId9"/>
        </xdr:cNvPr>
        <xdr:cNvSpPr txBox="1">
          <a:spLocks noChangeArrowheads="1"/>
        </xdr:cNvSpPr>
      </xdr:nvSpPr>
      <xdr:spPr>
        <a:xfrm>
          <a:off x="5419725" y="4057650"/>
          <a:ext cx="1123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Fan Drive Solutions</a:t>
          </a:r>
        </a:p>
      </xdr:txBody>
    </xdr:sp>
    <xdr:clientData/>
  </xdr:twoCellAnchor>
  <xdr:twoCellAnchor editAs="oneCell">
    <xdr:from>
      <xdr:col>6</xdr:col>
      <xdr:colOff>323850</xdr:colOff>
      <xdr:row>22</xdr:row>
      <xdr:rowOff>66675</xdr:rowOff>
    </xdr:from>
    <xdr:to>
      <xdr:col>6</xdr:col>
      <xdr:colOff>733425</xdr:colOff>
      <xdr:row>24</xdr:row>
      <xdr:rowOff>76200</xdr:rowOff>
    </xdr:to>
    <xdr:pic>
      <xdr:nvPicPr>
        <xdr:cNvPr id="9" name="Picture 2" descr="HCT color logo-GG2-100%.bmp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43338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1333500</xdr:colOff>
      <xdr:row>45</xdr:row>
      <xdr:rowOff>38100</xdr:rowOff>
    </xdr:from>
    <xdr:to>
      <xdr:col>7</xdr:col>
      <xdr:colOff>0</xdr:colOff>
      <xdr:row>46</xdr:row>
      <xdr:rowOff>66675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2124075" y="9906000"/>
          <a:ext cx="2819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All data contained in this tool is High Country Tek Inc. copyright 2011 .</a:t>
          </a:r>
        </a:p>
      </xdr:txBody>
    </xdr:sp>
    <xdr:clientData/>
  </xdr:twoCellAnchor>
  <xdr:twoCellAnchor>
    <xdr:from>
      <xdr:col>2</xdr:col>
      <xdr:colOff>1400175</xdr:colOff>
      <xdr:row>5</xdr:row>
      <xdr:rowOff>9525</xdr:rowOff>
    </xdr:from>
    <xdr:to>
      <xdr:col>8</xdr:col>
      <xdr:colOff>1323975</xdr:colOff>
      <xdr:row>10</xdr:row>
      <xdr:rowOff>47625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190750" y="895350"/>
          <a:ext cx="45339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8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Electric Fan 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Drive System 
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Calculator
</a:t>
          </a:r>
        </a:p>
      </xdr:txBody>
    </xdr:sp>
    <xdr:clientData/>
  </xdr:twoCellAnchor>
  <xdr:twoCellAnchor>
    <xdr:from>
      <xdr:col>7</xdr:col>
      <xdr:colOff>76200</xdr:colOff>
      <xdr:row>22</xdr:row>
      <xdr:rowOff>171450</xdr:rowOff>
    </xdr:from>
    <xdr:to>
      <xdr:col>8</xdr:col>
      <xdr:colOff>733425</xdr:colOff>
      <xdr:row>24</xdr:row>
      <xdr:rowOff>28575</xdr:rowOff>
    </xdr:to>
    <xdr:sp>
      <xdr:nvSpPr>
        <xdr:cNvPr id="12" name="TextBox 17">
          <a:hlinkClick r:id="rId12"/>
        </xdr:cNvPr>
        <xdr:cNvSpPr txBox="1">
          <a:spLocks noChangeArrowheads="1"/>
        </xdr:cNvSpPr>
      </xdr:nvSpPr>
      <xdr:spPr>
        <a:xfrm>
          <a:off x="5019675" y="4438650"/>
          <a:ext cx="1114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HCT Main Website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38100</xdr:colOff>
      <xdr:row>33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7267575" cy="90201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18</xdr:row>
      <xdr:rowOff>180975</xdr:rowOff>
    </xdr:from>
    <xdr:to>
      <xdr:col>7</xdr:col>
      <xdr:colOff>152400</xdr:colOff>
      <xdr:row>29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5275" y="4857750"/>
          <a:ext cx="6477000" cy="34766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more information, contact our                                                 customer service department at:-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High Country Tek, Inc.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208 Gold Flat Court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Nevada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City, CA, 95959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Tel:-  1-530-265-3236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www.hctcontrols.com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428625</xdr:colOff>
      <xdr:row>12</xdr:row>
      <xdr:rowOff>257175</xdr:rowOff>
    </xdr:from>
    <xdr:to>
      <xdr:col>7</xdr:col>
      <xdr:colOff>19050</xdr:colOff>
      <xdr:row>15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8625" y="3009900"/>
          <a:ext cx="62103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Electronic Controls for the Global Fluid Power Industry</a:t>
          </a:r>
        </a:p>
      </xdr:txBody>
    </xdr:sp>
    <xdr:clientData/>
  </xdr:twoCellAnchor>
  <xdr:twoCellAnchor editAs="oneCell">
    <xdr:from>
      <xdr:col>2</xdr:col>
      <xdr:colOff>1285875</xdr:colOff>
      <xdr:row>2</xdr:row>
      <xdr:rowOff>38100</xdr:rowOff>
    </xdr:from>
    <xdr:to>
      <xdr:col>4</xdr:col>
      <xdr:colOff>352425</xdr:colOff>
      <xdr:row>11</xdr:row>
      <xdr:rowOff>47625</xdr:rowOff>
    </xdr:to>
    <xdr:pic>
      <xdr:nvPicPr>
        <xdr:cNvPr id="4" name="Picture 4" descr="HCT color logo-GG2-100%.bm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28625"/>
          <a:ext cx="21240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85" zoomScaleNormal="85" zoomScalePageLayoutView="85" workbookViewId="0" topLeftCell="A1">
      <selection activeCell="D15" sqref="D15"/>
    </sheetView>
  </sheetViews>
  <sheetFormatPr defaultColWidth="9.140625" defaultRowHeight="15"/>
  <cols>
    <col min="1" max="1" width="2.7109375" style="0" customWidth="1"/>
    <col min="3" max="3" width="27.8515625" style="0" customWidth="1"/>
    <col min="4" max="4" width="9.7109375" style="0" bestFit="1" customWidth="1"/>
    <col min="5" max="5" width="12.00390625" style="0" bestFit="1" customWidth="1"/>
    <col min="6" max="6" width="1.57421875" style="0" customWidth="1"/>
    <col min="7" max="7" width="11.140625" style="0" bestFit="1" customWidth="1"/>
    <col min="8" max="8" width="6.8515625" style="0" customWidth="1"/>
    <col min="9" max="9" width="20.00390625" style="0" customWidth="1"/>
    <col min="10" max="10" width="2.7109375" style="43" customWidth="1"/>
    <col min="13" max="13" width="35.57421875" style="0" bestFit="1" customWidth="1"/>
    <col min="14" max="14" width="10.57421875" style="0" bestFit="1" customWidth="1"/>
    <col min="17" max="17" width="18.140625" style="0" bestFit="1" customWidth="1"/>
  </cols>
  <sheetData>
    <row r="1" spans="11:17" ht="9.75" customHeight="1" thickBot="1">
      <c r="K1" s="47"/>
      <c r="L1" s="47"/>
      <c r="M1" s="47"/>
      <c r="N1" s="47"/>
      <c r="O1" s="47"/>
      <c r="P1" s="47"/>
      <c r="Q1" s="47"/>
    </row>
    <row r="2" spans="2:17" ht="15">
      <c r="B2" s="89"/>
      <c r="C2" s="90"/>
      <c r="D2" s="90"/>
      <c r="E2" s="90"/>
      <c r="F2" s="90"/>
      <c r="G2" s="90"/>
      <c r="H2" s="90"/>
      <c r="I2" s="91"/>
      <c r="J2" s="33"/>
      <c r="K2" s="47"/>
      <c r="L2" s="47"/>
      <c r="M2" s="47"/>
      <c r="N2" s="47"/>
      <c r="O2" s="47"/>
      <c r="P2" s="47"/>
      <c r="Q2" s="47"/>
    </row>
    <row r="3" spans="2:17" ht="15">
      <c r="B3" s="92"/>
      <c r="C3" s="66"/>
      <c r="D3" s="66"/>
      <c r="E3" s="66"/>
      <c r="F3" s="66"/>
      <c r="G3" s="66"/>
      <c r="H3" s="66"/>
      <c r="I3" s="93"/>
      <c r="J3" s="33"/>
      <c r="K3" s="47"/>
      <c r="L3" s="47"/>
      <c r="M3" s="47"/>
      <c r="N3" s="47"/>
      <c r="O3" s="47"/>
      <c r="P3" s="47"/>
      <c r="Q3" s="47"/>
    </row>
    <row r="4" spans="2:17" ht="15">
      <c r="B4" s="92"/>
      <c r="C4" s="66"/>
      <c r="D4" s="66"/>
      <c r="E4" s="66"/>
      <c r="F4" s="66"/>
      <c r="G4" s="66"/>
      <c r="H4" s="66"/>
      <c r="I4" s="93"/>
      <c r="J4" s="33"/>
      <c r="K4" s="47"/>
      <c r="L4" s="47"/>
      <c r="M4" s="47"/>
      <c r="N4" s="47"/>
      <c r="O4" s="47"/>
      <c r="P4" s="47"/>
      <c r="Q4" s="47"/>
    </row>
    <row r="5" spans="2:17" ht="15">
      <c r="B5" s="92"/>
      <c r="C5" s="66"/>
      <c r="D5" s="66"/>
      <c r="E5" s="66"/>
      <c r="F5" s="66"/>
      <c r="G5" s="66"/>
      <c r="H5" s="66"/>
      <c r="I5" s="93"/>
      <c r="J5" s="33"/>
      <c r="K5" s="47"/>
      <c r="L5" s="47"/>
      <c r="M5" s="47"/>
      <c r="N5" s="47"/>
      <c r="O5" s="47"/>
      <c r="P5" s="47"/>
      <c r="Q5" s="47"/>
    </row>
    <row r="6" spans="2:17" ht="15">
      <c r="B6" s="92"/>
      <c r="C6" s="66"/>
      <c r="D6" s="66"/>
      <c r="E6" s="66"/>
      <c r="F6" s="66"/>
      <c r="G6" s="66"/>
      <c r="H6" s="66"/>
      <c r="I6" s="93"/>
      <c r="J6" s="33"/>
      <c r="K6" s="47"/>
      <c r="L6" s="47"/>
      <c r="M6" s="47"/>
      <c r="N6" s="47"/>
      <c r="O6" s="47"/>
      <c r="P6" s="47"/>
      <c r="Q6" s="47"/>
    </row>
    <row r="7" spans="2:17" ht="15">
      <c r="B7" s="92"/>
      <c r="C7" s="66"/>
      <c r="D7" s="66"/>
      <c r="E7" s="66"/>
      <c r="F7" s="66"/>
      <c r="G7" s="66"/>
      <c r="H7" s="66"/>
      <c r="I7" s="93"/>
      <c r="J7" s="33"/>
      <c r="K7" s="47"/>
      <c r="L7" s="47"/>
      <c r="M7" s="47"/>
      <c r="N7" s="47"/>
      <c r="O7" s="47"/>
      <c r="P7" s="47"/>
      <c r="Q7" s="47"/>
    </row>
    <row r="8" spans="2:17" ht="15">
      <c r="B8" s="92"/>
      <c r="C8" s="66"/>
      <c r="D8" s="66"/>
      <c r="E8" s="66"/>
      <c r="F8" s="66"/>
      <c r="G8" s="66"/>
      <c r="H8" s="66"/>
      <c r="I8" s="93"/>
      <c r="J8" s="33"/>
      <c r="K8" s="47"/>
      <c r="L8" s="47"/>
      <c r="M8" s="47"/>
      <c r="N8" s="47"/>
      <c r="O8" s="47"/>
      <c r="P8" s="47"/>
      <c r="Q8" s="47"/>
    </row>
    <row r="9" spans="2:17" ht="15">
      <c r="B9" s="92"/>
      <c r="C9" s="131" t="s">
        <v>73</v>
      </c>
      <c r="D9" s="131"/>
      <c r="E9" s="131"/>
      <c r="F9" s="131"/>
      <c r="G9" s="131"/>
      <c r="H9" s="131"/>
      <c r="I9" s="132"/>
      <c r="J9" s="46"/>
      <c r="K9" s="48"/>
      <c r="L9" s="47"/>
      <c r="M9" s="47"/>
      <c r="N9" s="47"/>
      <c r="O9" s="47"/>
      <c r="P9" s="47"/>
      <c r="Q9" s="47"/>
    </row>
    <row r="10" spans="2:17" ht="15.75" thickBot="1">
      <c r="B10" s="92"/>
      <c r="C10" s="66"/>
      <c r="D10" s="66"/>
      <c r="E10" s="66"/>
      <c r="F10" s="66"/>
      <c r="G10" s="66"/>
      <c r="H10" s="66"/>
      <c r="I10" s="93"/>
      <c r="J10" s="33"/>
      <c r="K10" s="47"/>
      <c r="L10" s="47"/>
      <c r="M10" s="47"/>
      <c r="N10" s="47"/>
      <c r="O10" s="47"/>
      <c r="P10" s="47"/>
      <c r="Q10" s="47"/>
    </row>
    <row r="11" spans="2:17" ht="15" customHeight="1" thickBot="1">
      <c r="B11" s="114" t="s">
        <v>31</v>
      </c>
      <c r="C11" s="115"/>
      <c r="D11" s="115"/>
      <c r="E11" s="115"/>
      <c r="F11" s="115"/>
      <c r="G11" s="115"/>
      <c r="H11" s="115"/>
      <c r="I11" s="116"/>
      <c r="J11" s="76"/>
      <c r="K11" s="47"/>
      <c r="L11" s="47"/>
      <c r="M11" s="47"/>
      <c r="N11" s="47"/>
      <c r="O11" s="47"/>
      <c r="P11" s="47"/>
      <c r="Q11" s="47"/>
    </row>
    <row r="12" spans="2:17" ht="15" customHeight="1" thickBot="1">
      <c r="B12" s="94"/>
      <c r="C12" s="64"/>
      <c r="D12" s="64"/>
      <c r="E12" s="64"/>
      <c r="F12" s="64"/>
      <c r="G12" s="64"/>
      <c r="H12" s="64"/>
      <c r="I12" s="65"/>
      <c r="J12" s="38"/>
      <c r="K12" s="47"/>
      <c r="L12" s="47"/>
      <c r="M12" s="47"/>
      <c r="N12" s="47"/>
      <c r="O12" s="47"/>
      <c r="P12" s="47"/>
      <c r="Q12" s="47"/>
    </row>
    <row r="13" spans="2:17" ht="18.75" customHeight="1" thickBot="1">
      <c r="B13" s="134" t="s">
        <v>23</v>
      </c>
      <c r="C13" s="135"/>
      <c r="D13" s="39" t="s">
        <v>22</v>
      </c>
      <c r="E13" s="40" t="s">
        <v>20</v>
      </c>
      <c r="F13" s="71"/>
      <c r="G13" s="120" t="s">
        <v>34</v>
      </c>
      <c r="H13" s="121"/>
      <c r="I13" s="122"/>
      <c r="J13" s="77"/>
      <c r="K13" s="47"/>
      <c r="L13" s="47"/>
      <c r="M13" s="47"/>
      <c r="N13" s="47"/>
      <c r="O13" s="47"/>
      <c r="P13" s="47"/>
      <c r="Q13" s="47"/>
    </row>
    <row r="14" spans="2:17" ht="15">
      <c r="B14" s="94"/>
      <c r="C14" s="64"/>
      <c r="D14" s="64"/>
      <c r="E14" s="65"/>
      <c r="F14" s="64"/>
      <c r="G14" s="123"/>
      <c r="H14" s="124"/>
      <c r="I14" s="125"/>
      <c r="J14" s="78"/>
      <c r="K14" s="47"/>
      <c r="L14" s="47"/>
      <c r="M14" s="47"/>
      <c r="N14" s="47"/>
      <c r="O14" s="47"/>
      <c r="P14" s="47"/>
      <c r="Q14" s="47"/>
    </row>
    <row r="15" spans="2:17" ht="15.75">
      <c r="B15" s="82" t="s">
        <v>10</v>
      </c>
      <c r="C15" s="67"/>
      <c r="D15" s="72">
        <v>250</v>
      </c>
      <c r="E15" s="68" t="s">
        <v>25</v>
      </c>
      <c r="F15" s="64"/>
      <c r="G15" s="126" t="s">
        <v>35</v>
      </c>
      <c r="H15" s="127"/>
      <c r="I15" s="128"/>
      <c r="J15" s="79"/>
      <c r="K15" s="47"/>
      <c r="L15" s="47"/>
      <c r="M15" s="47"/>
      <c r="N15" s="47"/>
      <c r="O15" s="47"/>
      <c r="P15" s="47"/>
      <c r="Q15" s="47"/>
    </row>
    <row r="16" spans="2:17" ht="15.75">
      <c r="B16" s="82" t="s">
        <v>9</v>
      </c>
      <c r="C16" s="67"/>
      <c r="D16" s="72">
        <v>12</v>
      </c>
      <c r="E16" s="68" t="s">
        <v>30</v>
      </c>
      <c r="F16" s="64"/>
      <c r="G16" s="126" t="s">
        <v>36</v>
      </c>
      <c r="H16" s="127"/>
      <c r="I16" s="128"/>
      <c r="J16" s="79"/>
      <c r="K16" s="47"/>
      <c r="L16" s="47"/>
      <c r="M16" s="47"/>
      <c r="N16" s="47"/>
      <c r="O16" s="47"/>
      <c r="P16" s="47"/>
      <c r="Q16" s="47"/>
    </row>
    <row r="17" spans="2:17" ht="15.75">
      <c r="B17" s="129" t="s">
        <v>1</v>
      </c>
      <c r="C17" s="130"/>
      <c r="D17" s="72">
        <v>5</v>
      </c>
      <c r="E17" s="68" t="s">
        <v>37</v>
      </c>
      <c r="F17" s="64"/>
      <c r="G17" s="82" t="s">
        <v>50</v>
      </c>
      <c r="H17" s="67"/>
      <c r="I17" s="83"/>
      <c r="J17" s="38"/>
      <c r="K17" s="47"/>
      <c r="L17" s="47"/>
      <c r="M17" s="47"/>
      <c r="N17" s="47"/>
      <c r="O17" s="47"/>
      <c r="P17" s="47"/>
      <c r="Q17" s="47"/>
    </row>
    <row r="18" spans="2:17" ht="15.75">
      <c r="B18" s="82" t="s">
        <v>32</v>
      </c>
      <c r="C18" s="67"/>
      <c r="D18" s="73">
        <v>0.33</v>
      </c>
      <c r="E18" s="68" t="s">
        <v>55</v>
      </c>
      <c r="F18" s="64"/>
      <c r="G18" s="82" t="s">
        <v>51</v>
      </c>
      <c r="H18" s="67"/>
      <c r="I18" s="83"/>
      <c r="J18" s="38"/>
      <c r="K18" s="47"/>
      <c r="L18" s="47"/>
      <c r="M18" s="47"/>
      <c r="N18" s="47"/>
      <c r="O18" s="47"/>
      <c r="P18" s="47"/>
      <c r="Q18" s="47"/>
    </row>
    <row r="19" spans="2:17" ht="16.5" thickBot="1">
      <c r="B19" s="82" t="s">
        <v>33</v>
      </c>
      <c r="C19" s="67"/>
      <c r="D19" s="74">
        <v>4</v>
      </c>
      <c r="E19" s="68" t="s">
        <v>38</v>
      </c>
      <c r="F19" s="64"/>
      <c r="G19" s="84" t="s">
        <v>52</v>
      </c>
      <c r="H19" s="69"/>
      <c r="I19" s="85"/>
      <c r="J19" s="38"/>
      <c r="K19" s="47"/>
      <c r="L19" s="47"/>
      <c r="M19" s="47">
        <v>35</v>
      </c>
      <c r="N19" s="47"/>
      <c r="O19" s="47"/>
      <c r="P19" s="47"/>
      <c r="Q19" s="47"/>
    </row>
    <row r="20" spans="2:17" ht="15.75">
      <c r="B20" s="113" t="s">
        <v>75</v>
      </c>
      <c r="C20" s="67"/>
      <c r="D20" s="72">
        <v>20</v>
      </c>
      <c r="E20" s="68" t="s">
        <v>19</v>
      </c>
      <c r="F20" s="64"/>
      <c r="G20" s="64"/>
      <c r="H20" s="64"/>
      <c r="I20" s="65"/>
      <c r="J20" s="38"/>
      <c r="K20" s="47"/>
      <c r="L20" s="47"/>
      <c r="M20" s="47"/>
      <c r="N20" s="47"/>
      <c r="O20" s="47"/>
      <c r="P20" s="47"/>
      <c r="Q20" s="47"/>
    </row>
    <row r="21" spans="2:17" ht="15.75">
      <c r="B21" s="82" t="s">
        <v>77</v>
      </c>
      <c r="C21" s="67"/>
      <c r="D21" s="72">
        <v>8</v>
      </c>
      <c r="E21" s="68" t="s">
        <v>65</v>
      </c>
      <c r="F21" s="64"/>
      <c r="G21" s="64"/>
      <c r="H21" s="64"/>
      <c r="I21" s="65"/>
      <c r="J21" s="38"/>
      <c r="K21" s="47"/>
      <c r="L21" s="47"/>
      <c r="M21" s="47"/>
      <c r="N21" s="47"/>
      <c r="O21" s="47"/>
      <c r="P21" s="47"/>
      <c r="Q21" s="47"/>
    </row>
    <row r="22" spans="2:17" ht="15.75">
      <c r="B22" s="82" t="s">
        <v>78</v>
      </c>
      <c r="C22" s="67"/>
      <c r="D22" s="72">
        <v>22</v>
      </c>
      <c r="E22" s="68" t="s">
        <v>61</v>
      </c>
      <c r="F22" s="64"/>
      <c r="G22" s="64"/>
      <c r="H22" s="64"/>
      <c r="I22" s="65"/>
      <c r="J22" s="38"/>
      <c r="K22" s="47"/>
      <c r="L22" s="47"/>
      <c r="M22" s="47"/>
      <c r="N22" s="47"/>
      <c r="O22" s="47"/>
      <c r="P22" s="47"/>
      <c r="Q22" s="47"/>
    </row>
    <row r="23" spans="2:17" ht="15.75">
      <c r="B23" s="82" t="s">
        <v>79</v>
      </c>
      <c r="C23" s="67"/>
      <c r="D23" s="72">
        <v>90</v>
      </c>
      <c r="E23" s="68" t="s">
        <v>61</v>
      </c>
      <c r="F23" s="64"/>
      <c r="G23" s="64"/>
      <c r="H23" s="64"/>
      <c r="I23" s="65"/>
      <c r="J23" s="38"/>
      <c r="K23" s="47"/>
      <c r="L23" s="47"/>
      <c r="M23" s="47"/>
      <c r="N23" s="47"/>
      <c r="O23" s="47"/>
      <c r="P23" s="47"/>
      <c r="Q23" s="47"/>
    </row>
    <row r="24" spans="2:17" ht="15.75">
      <c r="B24" s="129" t="s">
        <v>66</v>
      </c>
      <c r="C24" s="130"/>
      <c r="D24" s="108">
        <v>0.8</v>
      </c>
      <c r="E24" s="107" t="s">
        <v>67</v>
      </c>
      <c r="F24" s="64"/>
      <c r="G24" s="64"/>
      <c r="H24" s="64"/>
      <c r="I24" s="65"/>
      <c r="J24" s="38"/>
      <c r="K24" s="47"/>
      <c r="L24" s="47"/>
      <c r="M24" s="47"/>
      <c r="N24" s="47"/>
      <c r="O24" s="47"/>
      <c r="P24" s="47"/>
      <c r="Q24" s="47"/>
    </row>
    <row r="25" spans="2:17" ht="16.5" thickBot="1">
      <c r="B25" s="84" t="s">
        <v>68</v>
      </c>
      <c r="C25" s="69"/>
      <c r="D25" s="75">
        <v>5000</v>
      </c>
      <c r="E25" s="70" t="s">
        <v>38</v>
      </c>
      <c r="F25" s="64"/>
      <c r="G25" s="64"/>
      <c r="H25" s="64"/>
      <c r="I25" s="65"/>
      <c r="J25" s="38"/>
      <c r="K25" s="47"/>
      <c r="L25" s="47"/>
      <c r="M25" s="47"/>
      <c r="N25" s="47"/>
      <c r="O25" s="47"/>
      <c r="P25" s="47"/>
      <c r="Q25" s="47"/>
    </row>
    <row r="26" spans="2:17" ht="15.75" thickBot="1">
      <c r="B26" s="94"/>
      <c r="C26" s="64"/>
      <c r="D26" s="64"/>
      <c r="E26" s="64"/>
      <c r="F26" s="64"/>
      <c r="G26" s="64"/>
      <c r="H26" s="64"/>
      <c r="I26" s="65"/>
      <c r="J26" s="38"/>
      <c r="K26" s="47"/>
      <c r="L26" s="47"/>
      <c r="M26" s="47"/>
      <c r="N26" s="47"/>
      <c r="O26" s="47"/>
      <c r="P26" s="47"/>
      <c r="Q26" s="47"/>
    </row>
    <row r="27" spans="2:17" ht="18.75" customHeight="1" thickBot="1">
      <c r="B27" s="114" t="s">
        <v>72</v>
      </c>
      <c r="C27" s="115"/>
      <c r="D27" s="115"/>
      <c r="E27" s="115"/>
      <c r="F27" s="115"/>
      <c r="G27" s="115"/>
      <c r="H27" s="115"/>
      <c r="I27" s="116"/>
      <c r="J27" s="76"/>
      <c r="K27" s="47"/>
      <c r="L27" s="47"/>
      <c r="M27" s="47"/>
      <c r="N27" s="47"/>
      <c r="O27" s="47"/>
      <c r="P27" s="47"/>
      <c r="Q27" s="47"/>
    </row>
    <row r="28" spans="2:17" ht="15.75" thickBot="1">
      <c r="B28" s="117"/>
      <c r="C28" s="118"/>
      <c r="D28" s="118"/>
      <c r="E28" s="118"/>
      <c r="F28" s="118"/>
      <c r="G28" s="118"/>
      <c r="H28" s="118"/>
      <c r="I28" s="119"/>
      <c r="J28" s="38"/>
      <c r="K28" s="47"/>
      <c r="L28" s="47"/>
      <c r="M28" s="47"/>
      <c r="N28" s="47"/>
      <c r="O28" s="47"/>
      <c r="P28" s="47"/>
      <c r="Q28" s="47"/>
    </row>
    <row r="29" spans="2:17" ht="21.75" thickBot="1">
      <c r="B29" s="158" t="s">
        <v>23</v>
      </c>
      <c r="C29" s="159"/>
      <c r="D29" s="159"/>
      <c r="E29" s="159"/>
      <c r="F29" s="141" t="s">
        <v>22</v>
      </c>
      <c r="G29" s="141"/>
      <c r="H29" s="141"/>
      <c r="I29" s="88" t="s">
        <v>20</v>
      </c>
      <c r="J29" s="37"/>
      <c r="K29" s="47"/>
      <c r="L29" s="47"/>
      <c r="M29" s="47"/>
      <c r="N29" s="47"/>
      <c r="O29" s="47"/>
      <c r="P29" s="47"/>
      <c r="Q29" s="47"/>
    </row>
    <row r="30" spans="2:17" ht="21">
      <c r="B30" s="160" t="s">
        <v>56</v>
      </c>
      <c r="C30" s="161"/>
      <c r="D30" s="161"/>
      <c r="E30" s="161"/>
      <c r="F30" s="161"/>
      <c r="G30" s="161"/>
      <c r="H30" s="161"/>
      <c r="I30" s="162"/>
      <c r="J30" s="41"/>
      <c r="K30" s="47"/>
      <c r="L30" s="47"/>
      <c r="M30" s="47"/>
      <c r="N30" s="47"/>
      <c r="O30" s="47"/>
      <c r="P30" s="47"/>
      <c r="Q30" s="47"/>
    </row>
    <row r="31" spans="2:17" ht="21">
      <c r="B31" s="137" t="s">
        <v>0</v>
      </c>
      <c r="C31" s="138"/>
      <c r="D31" s="138"/>
      <c r="E31" s="138"/>
      <c r="F31" s="163">
        <f>Calcs!D7</f>
        <v>3000</v>
      </c>
      <c r="G31" s="164"/>
      <c r="H31" s="165"/>
      <c r="I31" s="95" t="s">
        <v>30</v>
      </c>
      <c r="J31" s="42"/>
      <c r="K31" s="47"/>
      <c r="L31" s="47"/>
      <c r="M31" s="47"/>
      <c r="N31" s="47"/>
      <c r="O31" s="47"/>
      <c r="P31" s="47"/>
      <c r="Q31" s="47"/>
    </row>
    <row r="32" spans="2:17" ht="21" customHeight="1">
      <c r="B32" s="137" t="s">
        <v>80</v>
      </c>
      <c r="C32" s="138"/>
      <c r="D32" s="138"/>
      <c r="E32" s="138"/>
      <c r="F32" s="152">
        <f>D20</f>
        <v>20</v>
      </c>
      <c r="G32" s="153"/>
      <c r="H32" s="154"/>
      <c r="I32" s="95" t="s">
        <v>19</v>
      </c>
      <c r="J32" s="42"/>
      <c r="K32" s="47"/>
      <c r="L32" s="47"/>
      <c r="M32" s="47"/>
      <c r="N32" s="47"/>
      <c r="O32" s="47"/>
      <c r="P32" s="47"/>
      <c r="Q32" s="47"/>
    </row>
    <row r="33" spans="2:17" ht="21">
      <c r="B33" s="137" t="s">
        <v>74</v>
      </c>
      <c r="C33" s="138"/>
      <c r="D33" s="138"/>
      <c r="E33" s="138"/>
      <c r="F33" s="136">
        <f>Calcs!D20</f>
        <v>6.41990977443609</v>
      </c>
      <c r="G33" s="136"/>
      <c r="H33" s="136"/>
      <c r="I33" s="95" t="s">
        <v>19</v>
      </c>
      <c r="J33" s="42"/>
      <c r="K33" s="47"/>
      <c r="L33" s="47"/>
      <c r="M33" s="47"/>
      <c r="N33" s="47"/>
      <c r="O33" s="47"/>
      <c r="P33" s="47"/>
      <c r="Q33" s="47"/>
    </row>
    <row r="34" spans="2:17" ht="21">
      <c r="B34" s="137" t="s">
        <v>69</v>
      </c>
      <c r="C34" s="138"/>
      <c r="D34" s="138"/>
      <c r="E34" s="138"/>
      <c r="F34" s="151">
        <f>Calcs!D21</f>
        <v>13.58009022556391</v>
      </c>
      <c r="G34" s="151"/>
      <c r="H34" s="151"/>
      <c r="I34" s="95" t="s">
        <v>19</v>
      </c>
      <c r="J34" s="42"/>
      <c r="K34" s="47"/>
      <c r="L34" s="47"/>
      <c r="M34" s="47"/>
      <c r="N34" s="47"/>
      <c r="O34" s="47"/>
      <c r="P34" s="47"/>
      <c r="Q34" s="47"/>
    </row>
    <row r="35" spans="2:17" ht="21">
      <c r="B35" s="142" t="s">
        <v>76</v>
      </c>
      <c r="C35" s="143"/>
      <c r="D35" s="143"/>
      <c r="E35" s="144"/>
      <c r="F35" s="136">
        <f>Calcs!D22</f>
        <v>0.7480807277935098</v>
      </c>
      <c r="G35" s="136"/>
      <c r="H35" s="136"/>
      <c r="I35" s="95" t="s">
        <v>47</v>
      </c>
      <c r="J35" s="42"/>
      <c r="K35" s="47"/>
      <c r="L35" s="47"/>
      <c r="M35" s="47"/>
      <c r="N35" s="47"/>
      <c r="O35" s="47"/>
      <c r="P35" s="47"/>
      <c r="Q35" s="47"/>
    </row>
    <row r="36" spans="2:17" ht="21">
      <c r="B36" s="145"/>
      <c r="C36" s="146"/>
      <c r="D36" s="146"/>
      <c r="E36" s="147"/>
      <c r="F36" s="136">
        <f>Calcs!D23</f>
        <v>0.6229126582456325</v>
      </c>
      <c r="G36" s="136"/>
      <c r="H36" s="136"/>
      <c r="I36" s="95" t="s">
        <v>48</v>
      </c>
      <c r="J36" s="42"/>
      <c r="K36" s="47"/>
      <c r="L36" s="47"/>
      <c r="M36" s="47"/>
      <c r="N36" s="47"/>
      <c r="O36" s="47"/>
      <c r="P36" s="47"/>
      <c r="Q36" s="47"/>
    </row>
    <row r="37" spans="2:17" ht="21">
      <c r="B37" s="148"/>
      <c r="C37" s="149"/>
      <c r="D37" s="149"/>
      <c r="E37" s="150"/>
      <c r="F37" s="136">
        <f>Calcs!D24</f>
        <v>2.8318170065238877</v>
      </c>
      <c r="G37" s="136"/>
      <c r="H37" s="136"/>
      <c r="I37" s="95" t="s">
        <v>49</v>
      </c>
      <c r="J37" s="42"/>
      <c r="K37" s="47"/>
      <c r="L37" s="47"/>
      <c r="M37" s="47"/>
      <c r="N37" s="47"/>
      <c r="O37" s="47"/>
      <c r="P37" s="47"/>
      <c r="Q37" s="47"/>
    </row>
    <row r="38" spans="2:17" ht="23.25">
      <c r="B38" s="137" t="s">
        <v>70</v>
      </c>
      <c r="C38" s="138"/>
      <c r="D38" s="138"/>
      <c r="E38" s="138"/>
      <c r="F38" s="155">
        <f>Calcs!D25</f>
        <v>8976.968733522117</v>
      </c>
      <c r="G38" s="155"/>
      <c r="H38" s="155"/>
      <c r="I38" s="95" t="s">
        <v>40</v>
      </c>
      <c r="J38" s="42"/>
      <c r="K38" s="47"/>
      <c r="L38" s="47"/>
      <c r="M38" s="47"/>
      <c r="N38" s="47"/>
      <c r="O38" s="47"/>
      <c r="P38" s="47"/>
      <c r="Q38" s="47"/>
    </row>
    <row r="39" spans="2:17" ht="21">
      <c r="B39" s="137" t="s">
        <v>39</v>
      </c>
      <c r="C39" s="138"/>
      <c r="D39" s="138"/>
      <c r="E39" s="138"/>
      <c r="F39" s="156">
        <f>Calcs!D26</f>
        <v>44884.843667610585</v>
      </c>
      <c r="G39" s="156"/>
      <c r="H39" s="156"/>
      <c r="I39" s="95" t="s">
        <v>40</v>
      </c>
      <c r="J39" s="42"/>
      <c r="K39" s="47"/>
      <c r="L39" s="47"/>
      <c r="M39" s="47"/>
      <c r="N39" s="49"/>
      <c r="O39" s="49"/>
      <c r="P39" s="49"/>
      <c r="Q39" s="49"/>
    </row>
    <row r="40" spans="2:17" ht="24" thickBot="1">
      <c r="B40" s="139" t="s">
        <v>71</v>
      </c>
      <c r="C40" s="140"/>
      <c r="D40" s="140"/>
      <c r="E40" s="140"/>
      <c r="F40" s="157">
        <f>Calcs!D28</f>
        <v>139.24522153365706</v>
      </c>
      <c r="G40" s="157"/>
      <c r="H40" s="157"/>
      <c r="I40" s="96" t="s">
        <v>8</v>
      </c>
      <c r="J40" s="42"/>
      <c r="K40" s="47"/>
      <c r="L40" s="47"/>
      <c r="M40" s="47"/>
      <c r="N40" s="49"/>
      <c r="O40" s="49"/>
      <c r="P40" s="49"/>
      <c r="Q40" s="49"/>
    </row>
    <row r="41" spans="2:17" ht="18.75">
      <c r="B41" s="97"/>
      <c r="C41" s="80"/>
      <c r="D41" s="80"/>
      <c r="E41" s="80"/>
      <c r="F41" s="81"/>
      <c r="G41" s="81"/>
      <c r="H41" s="81"/>
      <c r="I41" s="98"/>
      <c r="J41" s="33"/>
      <c r="K41" s="47"/>
      <c r="L41" s="47"/>
      <c r="M41" s="47"/>
      <c r="N41" s="49"/>
      <c r="O41" s="49"/>
      <c r="P41" s="49"/>
      <c r="Q41" s="49"/>
    </row>
    <row r="42" spans="2:17" ht="18.75">
      <c r="B42" s="97"/>
      <c r="C42" s="80"/>
      <c r="D42" s="80"/>
      <c r="E42" s="80"/>
      <c r="F42" s="80"/>
      <c r="G42" s="80"/>
      <c r="H42" s="80"/>
      <c r="I42" s="98"/>
      <c r="J42" s="33"/>
      <c r="K42" s="47"/>
      <c r="L42" s="47"/>
      <c r="M42" s="47"/>
      <c r="N42" s="49"/>
      <c r="O42" s="49"/>
      <c r="P42" s="49"/>
      <c r="Q42" s="49"/>
    </row>
    <row r="43" spans="1:17" ht="18.75">
      <c r="A43" s="31"/>
      <c r="B43" s="97"/>
      <c r="C43" s="80"/>
      <c r="D43" s="80"/>
      <c r="E43" s="80"/>
      <c r="F43" s="80"/>
      <c r="G43" s="80"/>
      <c r="H43" s="80"/>
      <c r="I43" s="98"/>
      <c r="J43" s="33"/>
      <c r="K43" s="47"/>
      <c r="L43" s="47"/>
      <c r="M43" s="47"/>
      <c r="N43" s="49"/>
      <c r="O43" s="49"/>
      <c r="P43" s="49"/>
      <c r="Q43" s="49"/>
    </row>
    <row r="44" spans="1:17" ht="18.75">
      <c r="A44" s="31"/>
      <c r="B44" s="97"/>
      <c r="C44" s="80"/>
      <c r="D44" s="80"/>
      <c r="E44" s="80"/>
      <c r="F44" s="80"/>
      <c r="G44" s="80"/>
      <c r="H44" s="80"/>
      <c r="I44" s="98"/>
      <c r="J44" s="33"/>
      <c r="K44" s="47"/>
      <c r="L44" s="47"/>
      <c r="M44" s="47"/>
      <c r="N44" s="49"/>
      <c r="O44" s="49"/>
      <c r="P44" s="49"/>
      <c r="Q44" s="49"/>
    </row>
    <row r="45" spans="1:17" ht="9.75" customHeight="1">
      <c r="A45" s="31"/>
      <c r="B45" s="97"/>
      <c r="C45" s="80"/>
      <c r="D45" s="80"/>
      <c r="E45" s="80"/>
      <c r="F45" s="80"/>
      <c r="G45" s="80"/>
      <c r="H45" s="80"/>
      <c r="I45" s="98"/>
      <c r="J45" s="33"/>
      <c r="K45" s="47"/>
      <c r="L45" s="47"/>
      <c r="M45" s="47"/>
      <c r="N45" s="49"/>
      <c r="O45" s="49"/>
      <c r="P45" s="49"/>
      <c r="Q45" s="49"/>
    </row>
    <row r="46" spans="2:17" ht="19.5" thickBot="1">
      <c r="B46" s="99"/>
      <c r="C46" s="100"/>
      <c r="D46" s="100"/>
      <c r="E46" s="100"/>
      <c r="F46" s="100"/>
      <c r="G46" s="100"/>
      <c r="H46" s="100"/>
      <c r="I46" s="101"/>
      <c r="J46" s="33"/>
      <c r="K46" s="47"/>
      <c r="L46" s="47"/>
      <c r="M46" s="47"/>
      <c r="N46" s="49"/>
      <c r="O46" s="49"/>
      <c r="P46" s="49"/>
      <c r="Q46" s="49"/>
    </row>
    <row r="47" spans="2:17" ht="18.75">
      <c r="B47" s="33"/>
      <c r="C47" s="33"/>
      <c r="D47" s="33"/>
      <c r="E47" s="33"/>
      <c r="F47" s="33"/>
      <c r="G47" s="33"/>
      <c r="H47" s="33"/>
      <c r="I47" s="33"/>
      <c r="J47" s="33"/>
      <c r="K47" s="47"/>
      <c r="L47" s="47"/>
      <c r="M47" s="47"/>
      <c r="N47" s="49"/>
      <c r="O47" s="49"/>
      <c r="P47" s="49"/>
      <c r="Q47" s="49"/>
    </row>
    <row r="48" spans="1:17" ht="21">
      <c r="A48" s="47"/>
      <c r="B48" s="50"/>
      <c r="C48" s="133"/>
      <c r="D48" s="133"/>
      <c r="E48" s="133"/>
      <c r="F48" s="51"/>
      <c r="G48" s="133"/>
      <c r="H48" s="50"/>
      <c r="I48" s="50"/>
      <c r="J48" s="50"/>
      <c r="K48" s="47"/>
      <c r="L48" s="47"/>
      <c r="M48" s="47"/>
      <c r="N48" s="49"/>
      <c r="O48" s="49"/>
      <c r="P48" s="49"/>
      <c r="Q48" s="49"/>
    </row>
    <row r="49" spans="1:17" ht="21">
      <c r="A49" s="47"/>
      <c r="B49" s="50"/>
      <c r="C49" s="133"/>
      <c r="D49" s="133"/>
      <c r="E49" s="133"/>
      <c r="F49" s="51"/>
      <c r="G49" s="133"/>
      <c r="H49" s="50"/>
      <c r="I49" s="50"/>
      <c r="J49" s="50"/>
      <c r="K49" s="47"/>
      <c r="L49" s="47"/>
      <c r="M49" s="47"/>
      <c r="N49" s="49"/>
      <c r="O49" s="49"/>
      <c r="P49" s="49"/>
      <c r="Q49" s="49"/>
    </row>
    <row r="50" spans="1:17" ht="18.75">
      <c r="A50" s="47"/>
      <c r="B50" s="50"/>
      <c r="C50" s="52"/>
      <c r="D50" s="53"/>
      <c r="E50" s="53"/>
      <c r="F50" s="53"/>
      <c r="G50" s="53"/>
      <c r="H50" s="50"/>
      <c r="I50" s="50"/>
      <c r="J50" s="50"/>
      <c r="K50" s="47"/>
      <c r="L50" s="47"/>
      <c r="M50" s="47"/>
      <c r="N50" s="49"/>
      <c r="O50" s="49"/>
      <c r="P50" s="49"/>
      <c r="Q50" s="49"/>
    </row>
    <row r="51" spans="1:17" ht="18.75">
      <c r="A51" s="47"/>
      <c r="B51" s="50"/>
      <c r="C51" s="52"/>
      <c r="D51" s="53"/>
      <c r="E51" s="53"/>
      <c r="F51" s="53"/>
      <c r="G51" s="53"/>
      <c r="H51" s="50"/>
      <c r="I51" s="50"/>
      <c r="J51" s="50"/>
      <c r="K51" s="47"/>
      <c r="L51" s="47"/>
      <c r="M51" s="47"/>
      <c r="N51" s="49"/>
      <c r="O51" s="49"/>
      <c r="P51" s="49"/>
      <c r="Q51" s="49"/>
    </row>
    <row r="52" spans="1:17" ht="18.75">
      <c r="A52" s="47"/>
      <c r="B52" s="50"/>
      <c r="C52" s="52"/>
      <c r="D52" s="53"/>
      <c r="E52" s="53"/>
      <c r="F52" s="53"/>
      <c r="G52" s="53"/>
      <c r="H52" s="50"/>
      <c r="I52" s="50"/>
      <c r="J52" s="50"/>
      <c r="K52" s="47"/>
      <c r="L52" s="47"/>
      <c r="M52" s="47"/>
      <c r="N52" s="49"/>
      <c r="O52" s="49"/>
      <c r="P52" s="49"/>
      <c r="Q52" s="49"/>
    </row>
    <row r="53" spans="1:17" ht="18.75">
      <c r="A53" s="47"/>
      <c r="B53" s="50"/>
      <c r="C53" s="52"/>
      <c r="D53" s="53"/>
      <c r="E53" s="53"/>
      <c r="F53" s="53"/>
      <c r="G53" s="53"/>
      <c r="H53" s="50"/>
      <c r="I53" s="50"/>
      <c r="J53" s="50"/>
      <c r="K53" s="47"/>
      <c r="L53" s="47"/>
      <c r="M53" s="47"/>
      <c r="N53" s="47"/>
      <c r="O53" s="47"/>
      <c r="P53" s="47"/>
      <c r="Q53" s="47"/>
    </row>
    <row r="54" spans="1:17" ht="18.75">
      <c r="A54" s="47"/>
      <c r="B54" s="50"/>
      <c r="C54" s="52"/>
      <c r="D54" s="53"/>
      <c r="E54" s="53"/>
      <c r="F54" s="53"/>
      <c r="G54" s="53"/>
      <c r="H54" s="50"/>
      <c r="I54" s="50"/>
      <c r="J54" s="50"/>
      <c r="K54" s="47"/>
      <c r="L54" s="47"/>
      <c r="M54" s="47"/>
      <c r="N54" s="47"/>
      <c r="O54" s="47"/>
      <c r="P54" s="47"/>
      <c r="Q54" s="47"/>
    </row>
    <row r="55" spans="1:17" ht="18.75">
      <c r="A55" s="47"/>
      <c r="B55" s="50"/>
      <c r="C55" s="52"/>
      <c r="D55" s="53"/>
      <c r="E55" s="53"/>
      <c r="F55" s="53"/>
      <c r="G55" s="53"/>
      <c r="H55" s="50"/>
      <c r="I55" s="50"/>
      <c r="J55" s="50"/>
      <c r="K55" s="47"/>
      <c r="L55" s="47"/>
      <c r="M55" s="47"/>
      <c r="N55" s="47"/>
      <c r="O55" s="47"/>
      <c r="P55" s="47"/>
      <c r="Q55" s="47"/>
    </row>
    <row r="56" spans="1:17" ht="18.75">
      <c r="A56" s="47"/>
      <c r="B56" s="50"/>
      <c r="C56" s="52"/>
      <c r="D56" s="54"/>
      <c r="E56" s="53"/>
      <c r="F56" s="53"/>
      <c r="G56" s="53"/>
      <c r="H56" s="50"/>
      <c r="I56" s="50"/>
      <c r="J56" s="50"/>
      <c r="K56" s="47"/>
      <c r="L56" s="47"/>
      <c r="M56" s="47"/>
      <c r="N56" s="47"/>
      <c r="O56" s="47"/>
      <c r="P56" s="47"/>
      <c r="Q56" s="47"/>
    </row>
    <row r="57" spans="1:17" ht="18.75">
      <c r="A57" s="47"/>
      <c r="B57" s="50"/>
      <c r="C57" s="52"/>
      <c r="D57" s="55"/>
      <c r="E57" s="53"/>
      <c r="F57" s="53"/>
      <c r="G57" s="53"/>
      <c r="H57" s="50"/>
      <c r="I57" s="50"/>
      <c r="J57" s="50"/>
      <c r="K57" s="47"/>
      <c r="L57" s="47"/>
      <c r="M57" s="47"/>
      <c r="N57" s="47"/>
      <c r="O57" s="47"/>
      <c r="P57" s="47"/>
      <c r="Q57" s="47"/>
    </row>
    <row r="58" spans="1:17" ht="18.75">
      <c r="A58" s="47"/>
      <c r="B58" s="50"/>
      <c r="C58" s="56"/>
      <c r="D58" s="57"/>
      <c r="E58" s="53"/>
      <c r="F58" s="53"/>
      <c r="G58" s="53"/>
      <c r="H58" s="50"/>
      <c r="I58" s="50"/>
      <c r="J58" s="50"/>
      <c r="K58" s="47"/>
      <c r="L58" s="47"/>
      <c r="M58" s="47"/>
      <c r="N58" s="47"/>
      <c r="O58" s="47"/>
      <c r="P58" s="47"/>
      <c r="Q58" s="47"/>
    </row>
    <row r="59" spans="1:17" ht="18.75">
      <c r="A59" s="47"/>
      <c r="B59" s="50"/>
      <c r="C59" s="56"/>
      <c r="D59" s="58"/>
      <c r="E59" s="53"/>
      <c r="F59" s="53"/>
      <c r="G59" s="53"/>
      <c r="H59" s="50"/>
      <c r="I59" s="50"/>
      <c r="J59" s="50"/>
      <c r="K59" s="47"/>
      <c r="L59" s="47"/>
      <c r="M59" s="47"/>
      <c r="N59" s="47"/>
      <c r="O59" s="47"/>
      <c r="P59" s="47"/>
      <c r="Q59" s="47"/>
    </row>
    <row r="60" spans="1:17" ht="18.75">
      <c r="A60" s="47"/>
      <c r="B60" s="50"/>
      <c r="C60" s="56"/>
      <c r="D60" s="59"/>
      <c r="E60" s="53"/>
      <c r="F60" s="53"/>
      <c r="G60" s="53"/>
      <c r="H60" s="50"/>
      <c r="I60" s="50"/>
      <c r="J60" s="50"/>
      <c r="K60" s="47"/>
      <c r="L60" s="47"/>
      <c r="M60" s="47"/>
      <c r="N60" s="47"/>
      <c r="O60" s="47"/>
      <c r="P60" s="47"/>
      <c r="Q60" s="47"/>
    </row>
    <row r="61" spans="1:17" ht="18.75">
      <c r="A61" s="47"/>
      <c r="B61" s="50"/>
      <c r="C61" s="56"/>
      <c r="D61" s="58"/>
      <c r="E61" s="53"/>
      <c r="F61" s="53"/>
      <c r="G61" s="53"/>
      <c r="H61" s="50"/>
      <c r="I61" s="50"/>
      <c r="J61" s="50"/>
      <c r="K61" s="47"/>
      <c r="L61" s="47"/>
      <c r="M61" s="47"/>
      <c r="N61" s="47"/>
      <c r="O61" s="47"/>
      <c r="P61" s="47"/>
      <c r="Q61" s="47"/>
    </row>
    <row r="62" spans="1:17" ht="18.75">
      <c r="A62" s="47"/>
      <c r="B62" s="50"/>
      <c r="C62" s="52"/>
      <c r="D62" s="59"/>
      <c r="E62" s="53"/>
      <c r="F62" s="53"/>
      <c r="G62" s="53"/>
      <c r="H62" s="50"/>
      <c r="I62" s="50"/>
      <c r="J62" s="50"/>
      <c r="K62" s="47"/>
      <c r="L62" s="47"/>
      <c r="M62" s="47"/>
      <c r="N62" s="47"/>
      <c r="O62" s="47"/>
      <c r="P62" s="47"/>
      <c r="Q62" s="47"/>
    </row>
    <row r="63" spans="1:17" ht="18.75">
      <c r="A63" s="47"/>
      <c r="B63" s="50"/>
      <c r="C63" s="60"/>
      <c r="D63" s="61"/>
      <c r="E63" s="62"/>
      <c r="F63" s="62"/>
      <c r="G63" s="62"/>
      <c r="H63" s="50"/>
      <c r="I63" s="50"/>
      <c r="J63" s="50"/>
      <c r="K63" s="47"/>
      <c r="L63" s="47"/>
      <c r="M63" s="47"/>
      <c r="N63" s="47"/>
      <c r="O63" s="47"/>
      <c r="P63" s="47"/>
      <c r="Q63" s="47"/>
    </row>
    <row r="64" spans="1:17" ht="18.75">
      <c r="A64" s="47"/>
      <c r="B64" s="50"/>
      <c r="C64" s="56"/>
      <c r="D64" s="63"/>
      <c r="E64" s="55"/>
      <c r="F64" s="55"/>
      <c r="G64" s="53"/>
      <c r="H64" s="50"/>
      <c r="I64" s="50"/>
      <c r="J64" s="50"/>
      <c r="K64" s="47"/>
      <c r="L64" s="47"/>
      <c r="M64" s="47"/>
      <c r="N64" s="47"/>
      <c r="O64" s="47"/>
      <c r="P64" s="47"/>
      <c r="Q64" s="47"/>
    </row>
    <row r="65" spans="2:10" ht="18.75">
      <c r="B65" s="33"/>
      <c r="C65" s="34"/>
      <c r="D65" s="36"/>
      <c r="E65" s="35"/>
      <c r="F65" s="35"/>
      <c r="G65" s="32"/>
      <c r="H65" s="33"/>
      <c r="I65" s="33"/>
      <c r="J65" s="33"/>
    </row>
    <row r="66" spans="2:10" ht="18.75">
      <c r="B66" s="33"/>
      <c r="C66" s="34"/>
      <c r="D66" s="36"/>
      <c r="E66" s="32"/>
      <c r="F66" s="32"/>
      <c r="G66" s="32"/>
      <c r="H66" s="33"/>
      <c r="I66" s="33"/>
      <c r="J66" s="33"/>
    </row>
    <row r="67" spans="2:10" ht="18.75">
      <c r="B67" s="33"/>
      <c r="C67" s="34"/>
      <c r="D67" s="36"/>
      <c r="E67" s="32"/>
      <c r="F67" s="32"/>
      <c r="G67" s="32"/>
      <c r="H67" s="33"/>
      <c r="I67" s="33"/>
      <c r="J67" s="33"/>
    </row>
    <row r="68" spans="2:10" ht="18.75">
      <c r="B68" s="33"/>
      <c r="C68" s="34"/>
      <c r="D68" s="44"/>
      <c r="E68" s="32"/>
      <c r="F68" s="32"/>
      <c r="G68" s="32"/>
      <c r="H68" s="33"/>
      <c r="I68" s="33"/>
      <c r="J68" s="33"/>
    </row>
    <row r="69" spans="2:10" ht="15">
      <c r="B69" s="33"/>
      <c r="C69" s="33"/>
      <c r="D69" s="33"/>
      <c r="E69" s="33"/>
      <c r="F69" s="33"/>
      <c r="G69" s="33"/>
      <c r="H69" s="33"/>
      <c r="I69" s="33"/>
      <c r="J69" s="33"/>
    </row>
    <row r="70" spans="2:10" ht="15">
      <c r="B70" s="33"/>
      <c r="C70" s="45"/>
      <c r="D70" s="33"/>
      <c r="E70" s="33"/>
      <c r="F70" s="33"/>
      <c r="G70" s="33"/>
      <c r="H70" s="33"/>
      <c r="I70" s="33"/>
      <c r="J70" s="33"/>
    </row>
    <row r="71" spans="2:10" ht="15">
      <c r="B71" s="33"/>
      <c r="C71" s="45"/>
      <c r="D71" s="33"/>
      <c r="E71" s="33"/>
      <c r="F71" s="33"/>
      <c r="G71" s="33"/>
      <c r="H71" s="33"/>
      <c r="I71" s="33"/>
      <c r="J71" s="33"/>
    </row>
    <row r="72" spans="2:9" ht="15">
      <c r="B72" s="43"/>
      <c r="C72" s="43"/>
      <c r="D72" s="43"/>
      <c r="E72" s="43"/>
      <c r="F72" s="43"/>
      <c r="G72" s="43"/>
      <c r="H72" s="43"/>
      <c r="I72" s="43"/>
    </row>
    <row r="73" spans="2:9" ht="15">
      <c r="B73" s="43"/>
      <c r="C73" s="43"/>
      <c r="D73" s="43"/>
      <c r="E73" s="43"/>
      <c r="F73" s="43"/>
      <c r="G73" s="43"/>
      <c r="H73" s="43"/>
      <c r="I73" s="43"/>
    </row>
    <row r="74" spans="2:9" ht="15">
      <c r="B74" s="43"/>
      <c r="C74" s="43"/>
      <c r="D74" s="43"/>
      <c r="E74" s="43"/>
      <c r="F74" s="43"/>
      <c r="G74" s="43"/>
      <c r="H74" s="43"/>
      <c r="I74" s="43"/>
    </row>
    <row r="75" spans="2:9" ht="15">
      <c r="B75" s="43"/>
      <c r="C75" s="43"/>
      <c r="D75" s="43"/>
      <c r="E75" s="43"/>
      <c r="F75" s="43"/>
      <c r="G75" s="43"/>
      <c r="H75" s="43"/>
      <c r="I75" s="43"/>
    </row>
    <row r="76" spans="2:9" ht="15">
      <c r="B76" s="43"/>
      <c r="C76" s="43"/>
      <c r="D76" s="43"/>
      <c r="E76" s="43"/>
      <c r="F76" s="43"/>
      <c r="G76" s="43"/>
      <c r="H76" s="43"/>
      <c r="I76" s="43"/>
    </row>
    <row r="77" spans="2:9" ht="15">
      <c r="B77" s="43"/>
      <c r="C77" s="43"/>
      <c r="D77" s="43"/>
      <c r="E77" s="43"/>
      <c r="F77" s="43"/>
      <c r="G77" s="43"/>
      <c r="H77" s="43"/>
      <c r="I77" s="43"/>
    </row>
  </sheetData>
  <sheetProtection password="E270" sheet="1" selectLockedCells="1"/>
  <mergeCells count="36">
    <mergeCell ref="F39:H39"/>
    <mergeCell ref="F40:H40"/>
    <mergeCell ref="B29:E29"/>
    <mergeCell ref="B31:E31"/>
    <mergeCell ref="B33:E33"/>
    <mergeCell ref="B34:E34"/>
    <mergeCell ref="B38:E38"/>
    <mergeCell ref="B30:I30"/>
    <mergeCell ref="F31:H31"/>
    <mergeCell ref="B40:E40"/>
    <mergeCell ref="F29:H29"/>
    <mergeCell ref="F33:H33"/>
    <mergeCell ref="F37:H37"/>
    <mergeCell ref="B35:E37"/>
    <mergeCell ref="F34:H34"/>
    <mergeCell ref="F35:H35"/>
    <mergeCell ref="B32:E32"/>
    <mergeCell ref="F32:H32"/>
    <mergeCell ref="F38:H38"/>
    <mergeCell ref="C9:I9"/>
    <mergeCell ref="B17:C17"/>
    <mergeCell ref="C48:C49"/>
    <mergeCell ref="D48:D49"/>
    <mergeCell ref="E48:E49"/>
    <mergeCell ref="G48:G49"/>
    <mergeCell ref="B11:I11"/>
    <mergeCell ref="B13:C13"/>
    <mergeCell ref="F36:H36"/>
    <mergeCell ref="B39:E39"/>
    <mergeCell ref="B27:I27"/>
    <mergeCell ref="B28:I28"/>
    <mergeCell ref="G13:I13"/>
    <mergeCell ref="G14:I14"/>
    <mergeCell ref="G15:I15"/>
    <mergeCell ref="G16:I16"/>
    <mergeCell ref="B24:C24"/>
  </mergeCells>
  <printOptions horizontalCentered="1" verticalCentered="1"/>
  <pageMargins left="0.25" right="0.25" top="0.75" bottom="0.5" header="0.3" footer="0.3"/>
  <pageSetup fitToHeight="1" fitToWidth="1" horizontalDpi="600" verticalDpi="600" orientation="portrait" scale="88" r:id="rId4"/>
  <headerFooter>
    <oddHeader>&amp;C
Electric Fan Savings Calculator - 2011</oddHeader>
    <oddFooter>&amp;L&amp;D/&amp;T&amp;CHigh Country Tek, Inc. 
Electric Fan Savings Calculator - 2011&amp;R&amp;F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zoomScale="55" zoomScaleNormal="55" zoomScalePageLayoutView="0" workbookViewId="0" topLeftCell="A1">
      <selection activeCell="A1" sqref="A1:H33"/>
    </sheetView>
  </sheetViews>
  <sheetFormatPr defaultColWidth="9.140625" defaultRowHeight="15"/>
  <cols>
    <col min="3" max="3" width="34.7109375" style="0" bestFit="1" customWidth="1"/>
    <col min="4" max="4" width="11.140625" style="0" bestFit="1" customWidth="1"/>
    <col min="6" max="6" width="16.8515625" style="0" bestFit="1" customWidth="1"/>
  </cols>
  <sheetData>
    <row r="1" spans="9:33" ht="15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2:33" ht="15.75" thickBot="1">
      <c r="B2" s="21"/>
      <c r="C2" s="21"/>
      <c r="D2" s="21"/>
      <c r="E2" s="21"/>
      <c r="F2" s="21"/>
      <c r="G2" s="21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2:33" ht="21" customHeight="1">
      <c r="B3" s="21"/>
      <c r="C3" s="166" t="s">
        <v>23</v>
      </c>
      <c r="D3" s="168" t="s">
        <v>22</v>
      </c>
      <c r="E3" s="168" t="s">
        <v>20</v>
      </c>
      <c r="F3" s="170" t="s">
        <v>21</v>
      </c>
      <c r="G3" s="21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</row>
    <row r="4" spans="2:33" ht="15" customHeight="1">
      <c r="B4" s="21"/>
      <c r="C4" s="167"/>
      <c r="D4" s="169"/>
      <c r="E4" s="169"/>
      <c r="F4" s="171"/>
      <c r="G4" s="21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2:33" ht="18.75">
      <c r="B5" s="21"/>
      <c r="C5" s="1" t="s">
        <v>10</v>
      </c>
      <c r="D5" s="2">
        <f>Front!D15</f>
        <v>250</v>
      </c>
      <c r="E5" s="22" t="s">
        <v>13</v>
      </c>
      <c r="F5" s="24" t="s">
        <v>6</v>
      </c>
      <c r="G5" s="21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2:33" ht="18.75">
      <c r="B6" s="21"/>
      <c r="C6" s="3" t="s">
        <v>9</v>
      </c>
      <c r="D6" s="4">
        <f>Front!D16</f>
        <v>12</v>
      </c>
      <c r="E6" s="23" t="s">
        <v>12</v>
      </c>
      <c r="F6" s="24" t="s">
        <v>6</v>
      </c>
      <c r="G6" s="21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2:33" ht="18.75">
      <c r="B7" s="21"/>
      <c r="C7" s="3" t="s">
        <v>0</v>
      </c>
      <c r="D7" s="5">
        <f>D5*D6</f>
        <v>3000</v>
      </c>
      <c r="E7" s="23"/>
      <c r="F7" s="24"/>
      <c r="G7" s="21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2:33" ht="18.75">
      <c r="B8" s="21"/>
      <c r="C8" s="3" t="s">
        <v>1</v>
      </c>
      <c r="D8" s="4">
        <f>Front!D17</f>
        <v>5</v>
      </c>
      <c r="E8" s="23"/>
      <c r="F8" s="24" t="s">
        <v>6</v>
      </c>
      <c r="G8" s="21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2:33" ht="18.75">
      <c r="B9" s="21"/>
      <c r="C9" s="3" t="s">
        <v>15</v>
      </c>
      <c r="D9" s="5">
        <v>140000</v>
      </c>
      <c r="E9" s="23" t="s">
        <v>11</v>
      </c>
      <c r="F9" s="24" t="s">
        <v>5</v>
      </c>
      <c r="G9" s="21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2:33" ht="18.75">
      <c r="B10" s="21"/>
      <c r="C10" s="3" t="s">
        <v>16</v>
      </c>
      <c r="D10" s="5">
        <v>2545</v>
      </c>
      <c r="E10" s="23" t="s">
        <v>11</v>
      </c>
      <c r="F10" s="24" t="s">
        <v>5</v>
      </c>
      <c r="G10" s="21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2:33" ht="18.75">
      <c r="B11" s="21"/>
      <c r="C11" s="3" t="s">
        <v>17</v>
      </c>
      <c r="D11" s="6">
        <f>Front!D18</f>
        <v>0.33</v>
      </c>
      <c r="E11" s="23"/>
      <c r="F11" s="24" t="s">
        <v>6</v>
      </c>
      <c r="G11" s="21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2:33" ht="18.75">
      <c r="B12" s="21"/>
      <c r="C12" s="3" t="s">
        <v>18</v>
      </c>
      <c r="D12" s="7">
        <f>Front!D19</f>
        <v>4</v>
      </c>
      <c r="E12" s="23" t="s">
        <v>24</v>
      </c>
      <c r="F12" s="24" t="s">
        <v>6</v>
      </c>
      <c r="G12" s="21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2:33" ht="37.5">
      <c r="B13" s="21"/>
      <c r="C13" s="8" t="s">
        <v>53</v>
      </c>
      <c r="D13" s="9">
        <f>(D10*10)/(D9*D11)</f>
        <v>0.5508658008658008</v>
      </c>
      <c r="E13" s="23" t="s">
        <v>26</v>
      </c>
      <c r="F13" s="24" t="s">
        <v>45</v>
      </c>
      <c r="G13" s="21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2:33" ht="37.5">
      <c r="B14" s="21"/>
      <c r="C14" s="8" t="s">
        <v>54</v>
      </c>
      <c r="D14" s="86">
        <f>D13/1.20094</f>
        <v>0.4586955225621604</v>
      </c>
      <c r="E14" s="23" t="s">
        <v>26</v>
      </c>
      <c r="F14" s="24" t="s">
        <v>46</v>
      </c>
      <c r="G14" s="21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2:33" ht="19.5" thickBot="1">
      <c r="B15" s="21"/>
      <c r="C15" s="11" t="s">
        <v>64</v>
      </c>
      <c r="D15" s="12">
        <f>Front!D20</f>
        <v>20</v>
      </c>
      <c r="E15" s="26" t="s">
        <v>19</v>
      </c>
      <c r="F15" s="27"/>
      <c r="G15" s="21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2:33" ht="19.5" thickBot="1">
      <c r="B16" s="21"/>
      <c r="C16" s="102" t="s">
        <v>57</v>
      </c>
      <c r="D16" s="106">
        <f>Front!D21</f>
        <v>8</v>
      </c>
      <c r="E16" s="103"/>
      <c r="F16" s="104"/>
      <c r="G16" s="21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2:33" ht="18.75">
      <c r="B17" s="21"/>
      <c r="C17" s="10" t="s">
        <v>62</v>
      </c>
      <c r="D17" s="110">
        <f>Front!D22</f>
        <v>22</v>
      </c>
      <c r="E17" s="25" t="s">
        <v>61</v>
      </c>
      <c r="F17" s="24" t="s">
        <v>6</v>
      </c>
      <c r="G17" s="21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2:33" ht="18.75">
      <c r="B18" s="21"/>
      <c r="C18" s="102" t="s">
        <v>63</v>
      </c>
      <c r="D18" s="105">
        <f>Front!D23</f>
        <v>90</v>
      </c>
      <c r="E18" s="103" t="s">
        <v>61</v>
      </c>
      <c r="F18" s="104"/>
      <c r="G18" s="21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2:33" ht="18.75">
      <c r="B19" s="21"/>
      <c r="C19" s="102" t="s">
        <v>59</v>
      </c>
      <c r="D19" s="111">
        <f>Front!D24</f>
        <v>0.8</v>
      </c>
      <c r="E19" s="103" t="s">
        <v>60</v>
      </c>
      <c r="F19" s="104"/>
      <c r="G19" s="21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2:33" ht="19.5" thickBot="1">
      <c r="B20" s="21"/>
      <c r="C20" s="13" t="s">
        <v>58</v>
      </c>
      <c r="D20" s="112">
        <f>(D16*D17*27)/D19/0.95*0.00134-((D18*27*0.00134/0.5)-(D18*27*0.00134/0.7))/0.95</f>
        <v>6.41990977443609</v>
      </c>
      <c r="E20" s="26" t="s">
        <v>19</v>
      </c>
      <c r="F20" s="27"/>
      <c r="G20" s="21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2:33" ht="19.5" thickBot="1">
      <c r="B21" s="21"/>
      <c r="C21" s="14" t="s">
        <v>4</v>
      </c>
      <c r="D21" s="109">
        <f>D15-D20</f>
        <v>13.58009022556391</v>
      </c>
      <c r="E21" s="28" t="s">
        <v>19</v>
      </c>
      <c r="F21" s="29"/>
      <c r="G21" s="21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2:33" ht="37.5">
      <c r="B22" s="21"/>
      <c r="C22" s="8" t="s">
        <v>42</v>
      </c>
      <c r="D22" s="15">
        <f>(D21/10)*D13</f>
        <v>0.7480807277935098</v>
      </c>
      <c r="E22" s="30" t="s">
        <v>29</v>
      </c>
      <c r="F22" s="24" t="s">
        <v>45</v>
      </c>
      <c r="G22" s="21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2:33" ht="37.5">
      <c r="B23" s="21"/>
      <c r="C23" s="8" t="s">
        <v>43</v>
      </c>
      <c r="D23" s="15">
        <f>D22/1.20094</f>
        <v>0.6229126582456325</v>
      </c>
      <c r="E23" s="30" t="s">
        <v>29</v>
      </c>
      <c r="F23" s="24" t="s">
        <v>46</v>
      </c>
      <c r="G23" s="21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2:33" ht="37.5" customHeight="1">
      <c r="B24" s="21"/>
      <c r="C24" s="8" t="s">
        <v>44</v>
      </c>
      <c r="D24" s="15">
        <f>D23*4.54609</f>
        <v>2.8318170065238877</v>
      </c>
      <c r="E24" s="30" t="s">
        <v>41</v>
      </c>
      <c r="F24" s="24"/>
      <c r="G24" s="21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2:33" ht="37.5" customHeight="1">
      <c r="B25" s="21"/>
      <c r="C25" s="3" t="s">
        <v>14</v>
      </c>
      <c r="D25" s="16">
        <f>(D22*D12)*D7</f>
        <v>8976.968733522117</v>
      </c>
      <c r="E25" s="30" t="s">
        <v>24</v>
      </c>
      <c r="F25" s="24"/>
      <c r="G25" s="21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2:33" ht="18.75">
      <c r="B26" s="21"/>
      <c r="C26" s="3" t="s">
        <v>2</v>
      </c>
      <c r="D26" s="16">
        <f>D8*D25</f>
        <v>44884.843667610585</v>
      </c>
      <c r="E26" s="23" t="s">
        <v>24</v>
      </c>
      <c r="F26" s="24"/>
      <c r="G26" s="21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2:33" ht="18.75">
      <c r="B27" s="21"/>
      <c r="C27" s="3" t="s">
        <v>3</v>
      </c>
      <c r="D27" s="17">
        <f>Front!D25</f>
        <v>5000</v>
      </c>
      <c r="E27" s="23" t="s">
        <v>24</v>
      </c>
      <c r="F27" s="24"/>
      <c r="G27" s="21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2:33" ht="19.5" thickBot="1">
      <c r="B28" s="21"/>
      <c r="C28" s="13" t="s">
        <v>7</v>
      </c>
      <c r="D28" s="18">
        <f>(D27/(D25/D7))/D6</f>
        <v>139.24522153365706</v>
      </c>
      <c r="E28" s="26" t="s">
        <v>25</v>
      </c>
      <c r="F28" s="27" t="s">
        <v>8</v>
      </c>
      <c r="G28" s="21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2:33" ht="15">
      <c r="B29" s="21"/>
      <c r="C29" s="21"/>
      <c r="D29" s="21"/>
      <c r="E29" s="21"/>
      <c r="F29" s="21"/>
      <c r="G29" s="21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2:33" ht="15">
      <c r="B30" s="21"/>
      <c r="C30" s="19" t="s">
        <v>28</v>
      </c>
      <c r="D30" s="87"/>
      <c r="E30" s="21"/>
      <c r="F30" s="21"/>
      <c r="G30" s="21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2:33" ht="15">
      <c r="B31" s="21"/>
      <c r="C31" s="20" t="s">
        <v>27</v>
      </c>
      <c r="D31" s="21"/>
      <c r="E31" s="21"/>
      <c r="F31" s="21"/>
      <c r="G31" s="21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</row>
    <row r="32" spans="2:33" ht="15">
      <c r="B32" s="21"/>
      <c r="C32" s="21"/>
      <c r="D32" s="21"/>
      <c r="E32" s="21"/>
      <c r="F32" s="21"/>
      <c r="G32" s="21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  <row r="33" spans="2:33" ht="15">
      <c r="B33" s="21"/>
      <c r="C33" s="21"/>
      <c r="D33" s="21"/>
      <c r="E33" s="21"/>
      <c r="F33" s="21"/>
      <c r="G33" s="21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</row>
    <row r="34" spans="2:33" ht="15">
      <c r="B34" s="21"/>
      <c r="G34" s="21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9:33" ht="15"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3:33" ht="15">
      <c r="C36" s="43"/>
      <c r="D36" s="43"/>
      <c r="E36" s="43"/>
      <c r="F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</row>
    <row r="37" spans="1:33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</row>
    <row r="38" spans="1:33" ht="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</row>
    <row r="39" spans="1:33" ht="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</row>
    <row r="40" spans="1:33" ht="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</row>
    <row r="41" spans="1:33" ht="1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 spans="1:33" ht="1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</row>
    <row r="43" spans="1:33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</row>
    <row r="44" spans="1:33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</row>
    <row r="45" spans="1:33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</row>
    <row r="46" spans="1:33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</row>
    <row r="47" spans="1:33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</row>
    <row r="48" spans="1:33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</row>
    <row r="49" spans="1:33" ht="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</row>
    <row r="50" spans="1:33" ht="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</row>
    <row r="51" spans="1:33" ht="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</row>
    <row r="52" spans="1:33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</row>
    <row r="53" spans="1:33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</row>
    <row r="54" spans="1:33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</row>
    <row r="55" spans="1:33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</row>
    <row r="56" spans="1:33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</row>
    <row r="57" spans="1:33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</row>
    <row r="58" spans="1:33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</row>
    <row r="59" spans="1:33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</row>
    <row r="60" spans="1:33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</row>
    <row r="61" spans="1:33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</row>
    <row r="62" spans="1:33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</row>
    <row r="63" spans="1:33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</row>
    <row r="64" spans="1:33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</row>
    <row r="65" spans="1:33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</row>
    <row r="66" spans="1:33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</row>
    <row r="67" spans="1:33" ht="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</row>
    <row r="68" spans="1:33" ht="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</row>
    <row r="69" spans="1:33" ht="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</row>
    <row r="70" spans="1:33" ht="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</row>
    <row r="71" spans="1:8" ht="15">
      <c r="A71" s="43"/>
      <c r="B71" s="43"/>
      <c r="G71" s="43"/>
      <c r="H71" s="43"/>
    </row>
  </sheetData>
  <sheetProtection password="E270" sheet="1" selectLockedCells="1" selectUnlockedCells="1"/>
  <mergeCells count="4"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Gotting</dc:creator>
  <cp:keywords/>
  <dc:description/>
  <cp:lastModifiedBy>jjackson</cp:lastModifiedBy>
  <cp:lastPrinted>2011-09-29T16:41:51Z</cp:lastPrinted>
  <dcterms:created xsi:type="dcterms:W3CDTF">2008-04-02T16:07:00Z</dcterms:created>
  <dcterms:modified xsi:type="dcterms:W3CDTF">2011-10-20T23:44:46Z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